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9A1D26AB-7ADA-4C6D-A2B3-05679EC6313A}" xr6:coauthVersionLast="47" xr6:coauthVersionMax="47" xr10:uidLastSave="{00000000-0000-0000-0000-000000000000}"/>
  <bookViews>
    <workbookView xWindow="-110" yWindow="-110" windowWidth="19420" windowHeight="10300" tabRatio="728" xr2:uid="{00000000-000D-0000-FFFF-FFFF00000000}"/>
  </bookViews>
  <sheets>
    <sheet name="1" sheetId="18" r:id="rId1"/>
    <sheet name="2" sheetId="84" r:id="rId2"/>
    <sheet name="3" sheetId="20" r:id="rId3"/>
    <sheet name="4" sheetId="83" r:id="rId4"/>
    <sheet name="18" sheetId="53" state="hidden" r:id="rId5"/>
    <sheet name="19" sheetId="64" state="hidden" r:id="rId6"/>
    <sheet name="20" sheetId="54" state="hidden" r:id="rId7"/>
    <sheet name="21" sheetId="65" state="hidden" r:id="rId8"/>
    <sheet name="5" sheetId="86" r:id="rId9"/>
  </sheets>
  <definedNames>
    <definedName name="_Toc105952697" localSheetId="2">'3'!#REF!</definedName>
    <definedName name="_Toc105952698" localSheetId="2">'3'!#REF!</definedName>
    <definedName name="_xlnm.Print_Area" localSheetId="0">'1'!$A$1:$F$34</definedName>
    <definedName name="_xlnm.Print_Area" localSheetId="5">#REF!</definedName>
    <definedName name="_xlnm.Print_Area" localSheetId="2">'3'!$A$1:$E$34</definedName>
    <definedName name="_xlnm.Print_Area" localSheetId="3">'4'!$A$1:$I$115</definedName>
    <definedName name="_xlnm.Print_Area" localSheetId="8">'5'!$A$1:$J$115</definedName>
    <definedName name="_xlnm.Print_Area">#REF!</definedName>
    <definedName name="п" localSheetId="5">#REF!</definedName>
    <definedName name="п" localSheetId="7">#REF!</definedName>
    <definedName name="п" localSheetId="3">#REF!</definedName>
    <definedName name="п" localSheetId="8">#REF!</definedName>
    <definedName name="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4" i="83" l="1"/>
  <c r="H113" i="83" s="1"/>
  <c r="I113" i="83"/>
  <c r="G113" i="83"/>
  <c r="H112" i="83"/>
  <c r="H111" i="83"/>
  <c r="H110" i="83"/>
  <c r="H109" i="83"/>
  <c r="H108" i="83"/>
  <c r="H107" i="83"/>
  <c r="H106" i="83"/>
  <c r="H105" i="83"/>
  <c r="H104" i="83"/>
  <c r="H103" i="83"/>
  <c r="I102" i="83"/>
  <c r="I101" i="83" s="1"/>
  <c r="G102" i="83"/>
  <c r="G101" i="83" s="1"/>
  <c r="G100" i="83" s="1"/>
  <c r="G99" i="83" s="1"/>
  <c r="H98" i="83"/>
  <c r="H97" i="83" s="1"/>
  <c r="I97" i="83"/>
  <c r="G97" i="83"/>
  <c r="H96" i="83"/>
  <c r="H95" i="83" s="1"/>
  <c r="I95" i="83"/>
  <c r="G95" i="83"/>
  <c r="H93" i="83"/>
  <c r="H91" i="83" s="1"/>
  <c r="I92" i="83"/>
  <c r="I91" i="83" s="1"/>
  <c r="I90" i="83" s="1"/>
  <c r="G91" i="83"/>
  <c r="G90" i="83" s="1"/>
  <c r="G89" i="83" s="1"/>
  <c r="H87" i="83"/>
  <c r="I86" i="83"/>
  <c r="I85" i="83" s="1"/>
  <c r="G86" i="83"/>
  <c r="G85" i="83" s="1"/>
  <c r="H84" i="83"/>
  <c r="H83" i="83" s="1"/>
  <c r="I83" i="83"/>
  <c r="I82" i="83" s="1"/>
  <c r="I81" i="83" s="1"/>
  <c r="G83" i="83"/>
  <c r="G82" i="83" s="1"/>
  <c r="G81" i="83" s="1"/>
  <c r="I78" i="83"/>
  <c r="H78" i="83"/>
  <c r="G78" i="83"/>
  <c r="I76" i="83"/>
  <c r="H76" i="83"/>
  <c r="G76" i="83"/>
  <c r="H75" i="83"/>
  <c r="H74" i="83" s="1"/>
  <c r="I74" i="83"/>
  <c r="G74" i="83"/>
  <c r="G71" i="83" s="1"/>
  <c r="I72" i="83"/>
  <c r="H72" i="83"/>
  <c r="G72" i="83"/>
  <c r="H71" i="83"/>
  <c r="H70" i="83"/>
  <c r="H69" i="83"/>
  <c r="I68" i="83"/>
  <c r="I67" i="83" s="1"/>
  <c r="G68" i="83"/>
  <c r="G67" i="83" s="1"/>
  <c r="G66" i="83"/>
  <c r="G65" i="83" s="1"/>
  <c r="I65" i="83"/>
  <c r="H65" i="83"/>
  <c r="H64" i="83"/>
  <c r="I63" i="83"/>
  <c r="I62" i="83" s="1"/>
  <c r="H63" i="83"/>
  <c r="H62" i="83" s="1"/>
  <c r="G63" i="83"/>
  <c r="G62" i="83" s="1"/>
  <c r="H60" i="83"/>
  <c r="H59" i="83"/>
  <c r="H58" i="83" s="1"/>
  <c r="H56" i="83" s="1"/>
  <c r="I58" i="83"/>
  <c r="I56" i="83" s="1"/>
  <c r="I55" i="83" s="1"/>
  <c r="G58" i="83"/>
  <c r="G57" i="83"/>
  <c r="G56" i="83"/>
  <c r="G55" i="83" s="1"/>
  <c r="I53" i="83"/>
  <c r="I52" i="83" s="1"/>
  <c r="H53" i="83"/>
  <c r="G53" i="83"/>
  <c r="H52" i="83"/>
  <c r="G52" i="83"/>
  <c r="H51" i="83"/>
  <c r="H50" i="83" s="1"/>
  <c r="I50" i="83"/>
  <c r="G50" i="83"/>
  <c r="I49" i="83"/>
  <c r="I48" i="83" s="1"/>
  <c r="I47" i="83" s="1"/>
  <c r="H48" i="83"/>
  <c r="H47" i="83" s="1"/>
  <c r="G48" i="83"/>
  <c r="G47" i="83" s="1"/>
  <c r="H46" i="83"/>
  <c r="H45" i="83"/>
  <c r="H44" i="83"/>
  <c r="H43" i="83"/>
  <c r="H42" i="83"/>
  <c r="H41" i="83"/>
  <c r="H40" i="83"/>
  <c r="I39" i="83"/>
  <c r="G39" i="83"/>
  <c r="I38" i="83"/>
  <c r="H38" i="83" s="1"/>
  <c r="H37" i="83"/>
  <c r="H36" i="83"/>
  <c r="H35" i="83"/>
  <c r="G34" i="83"/>
  <c r="I33" i="83"/>
  <c r="I32" i="83" s="1"/>
  <c r="I31" i="83" s="1"/>
  <c r="G33" i="83"/>
  <c r="G32" i="83"/>
  <c r="G31" i="83" s="1"/>
  <c r="H30" i="83"/>
  <c r="H29" i="83"/>
  <c r="H28" i="83"/>
  <c r="H27" i="83"/>
  <c r="H26" i="83"/>
  <c r="H25" i="83"/>
  <c r="I24" i="83"/>
  <c r="G24" i="83"/>
  <c r="G17" i="83" s="1"/>
  <c r="G15" i="83" s="1"/>
  <c r="H22" i="83"/>
  <c r="H21" i="83"/>
  <c r="H20" i="83"/>
  <c r="I19" i="83"/>
  <c r="I17" i="83" s="1"/>
  <c r="G19" i="83"/>
  <c r="H14" i="83"/>
  <c r="H13" i="83"/>
  <c r="H12" i="83"/>
  <c r="H11" i="83" s="1"/>
  <c r="H10" i="83" s="1"/>
  <c r="I11" i="83"/>
  <c r="I10" i="83" s="1"/>
  <c r="G11" i="83"/>
  <c r="G10" i="83" s="1"/>
  <c r="I114" i="86"/>
  <c r="I113" i="86" s="1"/>
  <c r="J113" i="86"/>
  <c r="H113" i="86"/>
  <c r="I112" i="86"/>
  <c r="I111" i="86"/>
  <c r="I110" i="86"/>
  <c r="I109" i="86"/>
  <c r="I108" i="86"/>
  <c r="I107" i="86"/>
  <c r="I106" i="86"/>
  <c r="I105" i="86"/>
  <c r="I104" i="86"/>
  <c r="I103" i="86"/>
  <c r="J102" i="86"/>
  <c r="J101" i="86" s="1"/>
  <c r="J100" i="86" s="1"/>
  <c r="H102" i="86"/>
  <c r="H101" i="86" s="1"/>
  <c r="H100" i="86" s="1"/>
  <c r="H99" i="86" s="1"/>
  <c r="I98" i="86"/>
  <c r="I97" i="86" s="1"/>
  <c r="J97" i="86"/>
  <c r="H97" i="86"/>
  <c r="J95" i="86"/>
  <c r="H95" i="86"/>
  <c r="H94" i="86"/>
  <c r="I93" i="86"/>
  <c r="I91" i="86" s="1"/>
  <c r="J92" i="86"/>
  <c r="J91" i="86" s="1"/>
  <c r="J90" i="86" s="1"/>
  <c r="H91" i="86"/>
  <c r="H90" i="86"/>
  <c r="H89" i="86" s="1"/>
  <c r="H88" i="86" s="1"/>
  <c r="I87" i="86"/>
  <c r="J86" i="86"/>
  <c r="J85" i="86" s="1"/>
  <c r="H86" i="86"/>
  <c r="H85" i="86" s="1"/>
  <c r="I84" i="86"/>
  <c r="I83" i="86" s="1"/>
  <c r="I81" i="86" s="1"/>
  <c r="J83" i="86"/>
  <c r="H83" i="86"/>
  <c r="H82" i="86" s="1"/>
  <c r="H81" i="86" s="1"/>
  <c r="J82" i="86"/>
  <c r="J81" i="86" s="1"/>
  <c r="J78" i="86"/>
  <c r="I78" i="86"/>
  <c r="H78" i="86"/>
  <c r="J76" i="86"/>
  <c r="I76" i="86"/>
  <c r="H76" i="86"/>
  <c r="I75" i="86"/>
  <c r="I74" i="86" s="1"/>
  <c r="J74" i="86"/>
  <c r="H74" i="86"/>
  <c r="J72" i="86"/>
  <c r="J71" i="86" s="1"/>
  <c r="I72" i="86"/>
  <c r="I71" i="86" s="1"/>
  <c r="H72" i="86"/>
  <c r="I70" i="86"/>
  <c r="I69" i="86"/>
  <c r="J68" i="86"/>
  <c r="H68" i="86"/>
  <c r="I68" i="86" s="1"/>
  <c r="I67" i="86" s="1"/>
  <c r="J67" i="86"/>
  <c r="H66" i="86"/>
  <c r="H65" i="86" s="1"/>
  <c r="J65" i="86"/>
  <c r="I65" i="86"/>
  <c r="I64" i="86"/>
  <c r="I63" i="86" s="1"/>
  <c r="I62" i="86" s="1"/>
  <c r="J63" i="86"/>
  <c r="J62" i="86" s="1"/>
  <c r="H63" i="86"/>
  <c r="I60" i="86"/>
  <c r="I58" i="86" s="1"/>
  <c r="I56" i="86" s="1"/>
  <c r="I59" i="86"/>
  <c r="J58" i="86"/>
  <c r="J56" i="86" s="1"/>
  <c r="J55" i="86" s="1"/>
  <c r="H58" i="86"/>
  <c r="H57" i="86"/>
  <c r="H56" i="86"/>
  <c r="H55" i="86" s="1"/>
  <c r="J53" i="86"/>
  <c r="I53" i="86"/>
  <c r="I52" i="86" s="1"/>
  <c r="H53" i="86"/>
  <c r="H52" i="86" s="1"/>
  <c r="J52" i="86"/>
  <c r="I51" i="86"/>
  <c r="I50" i="86" s="1"/>
  <c r="J50" i="86"/>
  <c r="H50" i="86"/>
  <c r="J49" i="86"/>
  <c r="J48" i="86"/>
  <c r="J47" i="86" s="1"/>
  <c r="I48" i="86"/>
  <c r="I47" i="86" s="1"/>
  <c r="H48" i="86"/>
  <c r="H47" i="86"/>
  <c r="I46" i="86"/>
  <c r="I45" i="86"/>
  <c r="I44" i="86"/>
  <c r="I43" i="86"/>
  <c r="I42" i="86"/>
  <c r="I41" i="86"/>
  <c r="I40" i="86"/>
  <c r="J39" i="86"/>
  <c r="H39" i="86"/>
  <c r="J38" i="86"/>
  <c r="I38" i="86" s="1"/>
  <c r="I37" i="86"/>
  <c r="I36" i="86"/>
  <c r="I35" i="86"/>
  <c r="H34" i="86"/>
  <c r="J33" i="86"/>
  <c r="J32" i="86" s="1"/>
  <c r="H33" i="86"/>
  <c r="H32" i="86"/>
  <c r="H31" i="86" s="1"/>
  <c r="I30" i="86"/>
  <c r="I29" i="86"/>
  <c r="I28" i="86"/>
  <c r="I27" i="86"/>
  <c r="I26" i="86"/>
  <c r="I25" i="86"/>
  <c r="J24" i="86"/>
  <c r="I24" i="86" s="1"/>
  <c r="H24" i="86"/>
  <c r="I22" i="86"/>
  <c r="I21" i="86"/>
  <c r="I20" i="86"/>
  <c r="I19" i="86" s="1"/>
  <c r="J19" i="86"/>
  <c r="H19" i="86"/>
  <c r="I14" i="86"/>
  <c r="I13" i="86"/>
  <c r="I12" i="86"/>
  <c r="J11" i="86"/>
  <c r="J10" i="86" s="1"/>
  <c r="H11" i="86"/>
  <c r="H10" i="86" s="1"/>
  <c r="F29" i="18"/>
  <c r="F23" i="18"/>
  <c r="F15" i="18"/>
  <c r="I100" i="83" l="1"/>
  <c r="H62" i="86"/>
  <c r="H67" i="86"/>
  <c r="H17" i="86"/>
  <c r="H15" i="86" s="1"/>
  <c r="H9" i="86" s="1"/>
  <c r="H115" i="86" s="1"/>
  <c r="I55" i="86"/>
  <c r="H71" i="86"/>
  <c r="J94" i="86"/>
  <c r="I94" i="86" s="1"/>
  <c r="I34" i="83"/>
  <c r="H34" i="83" s="1"/>
  <c r="H32" i="83" s="1"/>
  <c r="H31" i="83" s="1"/>
  <c r="H39" i="83"/>
  <c r="G80" i="83"/>
  <c r="I94" i="83"/>
  <c r="J61" i="86"/>
  <c r="H33" i="83"/>
  <c r="G61" i="83"/>
  <c r="I71" i="83"/>
  <c r="H86" i="83"/>
  <c r="H85" i="83" s="1"/>
  <c r="J17" i="86"/>
  <c r="I11" i="86"/>
  <c r="I10" i="86" s="1"/>
  <c r="J31" i="86"/>
  <c r="J9" i="86" s="1"/>
  <c r="I39" i="86"/>
  <c r="I86" i="86"/>
  <c r="I85" i="86" s="1"/>
  <c r="H19" i="83"/>
  <c r="H24" i="83"/>
  <c r="G94" i="83"/>
  <c r="I61" i="83"/>
  <c r="H61" i="83" s="1"/>
  <c r="G9" i="83"/>
  <c r="I80" i="83"/>
  <c r="H80" i="83" s="1"/>
  <c r="I15" i="83"/>
  <c r="H17" i="83"/>
  <c r="H15" i="83" s="1"/>
  <c r="H81" i="83"/>
  <c r="H82" i="83"/>
  <c r="I99" i="83"/>
  <c r="H99" i="83" s="1"/>
  <c r="H100" i="83"/>
  <c r="I9" i="83"/>
  <c r="H90" i="83"/>
  <c r="I89" i="83"/>
  <c r="H55" i="83"/>
  <c r="G88" i="83"/>
  <c r="H102" i="83"/>
  <c r="H101" i="83" s="1"/>
  <c r="H68" i="83"/>
  <c r="H67" i="83" s="1"/>
  <c r="J80" i="86"/>
  <c r="H80" i="86"/>
  <c r="J99" i="86"/>
  <c r="I99" i="86" s="1"/>
  <c r="I100" i="86"/>
  <c r="I90" i="86"/>
  <c r="J89" i="86"/>
  <c r="H61" i="86"/>
  <c r="I33" i="86"/>
  <c r="I96" i="86"/>
  <c r="I95" i="86" s="1"/>
  <c r="I102" i="86"/>
  <c r="I101" i="86" s="1"/>
  <c r="J15" i="86"/>
  <c r="I82" i="86"/>
  <c r="J34" i="86"/>
  <c r="I34" i="86" s="1"/>
  <c r="I32" i="86" s="1"/>
  <c r="I31" i="86" s="1"/>
  <c r="G115" i="83" l="1"/>
  <c r="H94" i="83"/>
  <c r="I61" i="86"/>
  <c r="I80" i="86"/>
  <c r="I17" i="86"/>
  <c r="I15" i="86" s="1"/>
  <c r="I88" i="83"/>
  <c r="H88" i="83" s="1"/>
  <c r="H89" i="83"/>
  <c r="H9" i="83"/>
  <c r="I9" i="86"/>
  <c r="J88" i="86"/>
  <c r="I88" i="86" s="1"/>
  <c r="I89" i="86"/>
  <c r="E30" i="18"/>
  <c r="F27" i="18"/>
  <c r="F26" i="18" s="1"/>
  <c r="F22" i="18" s="1"/>
  <c r="E13" i="20"/>
  <c r="F32" i="18"/>
  <c r="F33" i="18"/>
  <c r="E31" i="18"/>
  <c r="F8" i="84"/>
  <c r="J115" i="86" l="1"/>
  <c r="F21" i="18"/>
  <c r="I115" i="86"/>
  <c r="H115" i="83"/>
  <c r="I115" i="83"/>
  <c r="F9" i="84"/>
  <c r="E9" i="84"/>
  <c r="G9" i="84"/>
  <c r="E32" i="18" l="1"/>
  <c r="D30" i="20" l="1"/>
  <c r="E17" i="18"/>
  <c r="E28" i="18" l="1"/>
  <c r="E27" i="18"/>
  <c r="D18" i="18" l="1"/>
  <c r="F19" i="18" l="1"/>
  <c r="F18" i="18" s="1"/>
  <c r="E18" i="18"/>
  <c r="D29" i="18"/>
  <c r="D22" i="18" s="1"/>
  <c r="E26" i="18"/>
  <c r="D26" i="18"/>
  <c r="D21" i="18" l="1"/>
  <c r="E22" i="18"/>
  <c r="E21" i="18" s="1"/>
  <c r="D15" i="18"/>
  <c r="E13" i="18"/>
  <c r="D13" i="18"/>
  <c r="D11" i="18"/>
  <c r="F14" i="18"/>
  <c r="F13" i="18" s="1"/>
  <c r="D10" i="18" l="1"/>
  <c r="D9" i="18" s="1"/>
  <c r="D34" i="18" l="1"/>
  <c r="C12" i="20"/>
  <c r="C14" i="20"/>
  <c r="C17" i="20"/>
  <c r="C20" i="20"/>
  <c r="C19" i="20" l="1"/>
  <c r="C16" i="20"/>
  <c r="C26" i="20" l="1"/>
  <c r="C24" i="20"/>
  <c r="C21" i="20"/>
  <c r="C23" i="20"/>
  <c r="C22" i="20" l="1"/>
  <c r="C18" i="20"/>
  <c r="D10" i="20" l="1"/>
  <c r="D12" i="20"/>
  <c r="E23" i="20"/>
  <c r="D21" i="20"/>
  <c r="D20" i="20"/>
  <c r="D19" i="20"/>
  <c r="E14" i="20"/>
  <c r="D14" i="20"/>
  <c r="E12" i="20"/>
  <c r="E10" i="20"/>
  <c r="E11" i="20" l="1"/>
  <c r="D26" i="20"/>
  <c r="D17" i="20"/>
  <c r="E21" i="20"/>
  <c r="D24" i="20"/>
  <c r="E20" i="20"/>
  <c r="E19" i="20"/>
  <c r="D23" i="20"/>
  <c r="D11" i="20" l="1"/>
  <c r="E27" i="20"/>
  <c r="E26" i="20"/>
  <c r="E17" i="20"/>
  <c r="E24" i="20"/>
  <c r="E22" i="20" l="1"/>
  <c r="D22" i="20" s="1"/>
  <c r="E25" i="20"/>
  <c r="E18" i="20"/>
  <c r="D18" i="20"/>
  <c r="E16" i="20"/>
  <c r="D16" i="20"/>
  <c r="C9" i="64"/>
  <c r="E9" i="64"/>
  <c r="D9" i="64"/>
  <c r="C9" i="20" l="1"/>
  <c r="D9" i="53"/>
  <c r="C9" i="53"/>
  <c r="E29" i="20" l="1"/>
  <c r="C27" i="20"/>
  <c r="E24" i="18"/>
  <c r="E25" i="18"/>
  <c r="F11" i="18"/>
  <c r="E12" i="18"/>
  <c r="E11" i="18" s="1"/>
  <c r="E16" i="18"/>
  <c r="E15" i="18" s="1"/>
  <c r="E23" i="18" l="1"/>
  <c r="E10" i="18"/>
  <c r="E9" i="18" s="1"/>
  <c r="C25" i="20"/>
  <c r="D27" i="20"/>
  <c r="E28" i="20"/>
  <c r="F10" i="18"/>
  <c r="F9" i="18" s="1"/>
  <c r="F34" i="18" s="1"/>
  <c r="D31" i="20"/>
  <c r="D32" i="20"/>
  <c r="D33" i="20"/>
  <c r="D25" i="20" l="1"/>
  <c r="D29" i="20"/>
  <c r="C29" i="20"/>
  <c r="C28" i="20" l="1"/>
  <c r="C34" i="20" s="1"/>
  <c r="D28" i="20" l="1"/>
  <c r="E29" i="18" l="1"/>
  <c r="E34" i="18" l="1"/>
  <c r="D15" i="20" l="1"/>
  <c r="E15" i="20" l="1"/>
  <c r="E9" i="20" l="1"/>
  <c r="E34" i="20" s="1"/>
  <c r="D9" i="20" l="1"/>
  <c r="D34" i="20" s="1"/>
</calcChain>
</file>

<file path=xl/sharedStrings.xml><?xml version="1.0" encoding="utf-8"?>
<sst xmlns="http://schemas.openxmlformats.org/spreadsheetml/2006/main" count="1258" uniqueCount="324">
  <si>
    <t>Кредиты кредитных организаций в валюте Российской Федерации</t>
  </si>
  <si>
    <t>Наименование доходов</t>
  </si>
  <si>
    <t>Код главы администратора*</t>
  </si>
  <si>
    <t>Код бюджетной классификации Российской Федерации</t>
  </si>
  <si>
    <t>1 01 02000 01 0000 110</t>
  </si>
  <si>
    <t>Налог на доходы физических лиц</t>
  </si>
  <si>
    <t>1 05 00000 00 0000 000</t>
  </si>
  <si>
    <t>Налоги на совокупный доход</t>
  </si>
  <si>
    <t>Единый сельскохозяйственный налог</t>
  </si>
  <si>
    <t>1 06 00000 00 0000 000</t>
  </si>
  <si>
    <t>Налоги на имущество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</si>
  <si>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</si>
  <si>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</si>
  <si>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2 00 00000 00 0000 000</t>
  </si>
  <si>
    <t>Безвозмездные поступления от других бюджетов бюджетной системы Российской Федерации</t>
  </si>
  <si>
    <t>ВСЕГО РАСХОДОВ</t>
  </si>
  <si>
    <t>Культура</t>
  </si>
  <si>
    <t>Благоустройство</t>
  </si>
  <si>
    <t>ЖИЛИЩНО-КОММУНАЛЬНОЕ ХОЗЯЙСТВО</t>
  </si>
  <si>
    <t>НАЦИОНАЛЬНАЯ ЭКОНОМИКА</t>
  </si>
  <si>
    <t>НАЦИОНАЛЬНАЯ БЕЗОПАСНОСТЬ И ПРАВООХРАНИТЕЛЬНАЯ ДЕЯТЕЛЬНОСТЬ</t>
  </si>
  <si>
    <t>Другие 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</si>
  <si>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</si>
  <si>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</si>
  <si>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</si>
  <si>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</si>
  <si>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№ п/п</t>
  </si>
  <si>
    <t>Наименование показателей</t>
  </si>
  <si>
    <t>3</t>
  </si>
  <si>
    <t>4</t>
  </si>
  <si>
    <t>5</t>
  </si>
  <si>
    <t>6</t>
  </si>
  <si>
    <t>0104</t>
  </si>
  <si>
    <t>0113</t>
  </si>
  <si>
    <t>0503</t>
  </si>
  <si>
    <t>0801</t>
  </si>
  <si>
    <t>ФИЗИЧЕСКАЯ КУЛЬТУРА И СПОРТ</t>
  </si>
  <si>
    <t>Другие вопросы в области физической культуры и спорта</t>
  </si>
  <si>
    <t>1105</t>
  </si>
  <si>
    <t>0102</t>
  </si>
  <si>
    <t>КУЛЬТУРА, КИНЕМАТОГРАФИЯ</t>
  </si>
  <si>
    <t>(тыс. рублей)</t>
  </si>
  <si>
    <t>1.1</t>
  </si>
  <si>
    <t>Раздел, подраздел</t>
  </si>
  <si>
    <t>Раздел</t>
  </si>
  <si>
    <t>Подраздел</t>
  </si>
  <si>
    <t>Целевая статья</t>
  </si>
  <si>
    <t>Вид расходов</t>
  </si>
  <si>
    <t>801</t>
  </si>
  <si>
    <t>ПРОЧИЕ РАСХОДЫ</t>
  </si>
  <si>
    <t>9999</t>
  </si>
  <si>
    <t>000</t>
  </si>
  <si>
    <t>1 00 0000000 0000 000</t>
  </si>
  <si>
    <t>НАЛОГОВЫЕ И НЕНАЛОГОВЫЕ ДОХОДОВ</t>
  </si>
  <si>
    <t>НАЛОГОВЫЕ  ДОХОДЫ</t>
  </si>
  <si>
    <t>182</t>
  </si>
  <si>
    <t>Налог на имущество физических лиц</t>
  </si>
  <si>
    <t>Земельный налог</t>
  </si>
  <si>
    <t>НЕНАЛОГОВЫЕ  ДОХОДЫ</t>
  </si>
  <si>
    <t xml:space="preserve">БЕЗВОЗМЕЗДНЫЕ ПОСТУПЛЕНИЯ </t>
  </si>
  <si>
    <t>2 02 00000 00 0000 000</t>
  </si>
  <si>
    <t>ВСЕГО  ДОХОДОВ</t>
  </si>
  <si>
    <t>Общегосударственные вопросы</t>
  </si>
  <si>
    <t>Функционирование высшего должностного лица субъекта РФ и муниципального образования</t>
  </si>
  <si>
    <t>Уплата налога на имущество организаций и земельного налога</t>
  </si>
  <si>
    <t>Национальная экономика</t>
  </si>
  <si>
    <t>Жилищно-коммунальное хозяйство</t>
  </si>
  <si>
    <t>01</t>
  </si>
  <si>
    <t>02</t>
  </si>
  <si>
    <t>121</t>
  </si>
  <si>
    <t>04</t>
  </si>
  <si>
    <t>242</t>
  </si>
  <si>
    <t>13</t>
  </si>
  <si>
    <t>03</t>
  </si>
  <si>
    <t>05</t>
  </si>
  <si>
    <t>08</t>
  </si>
  <si>
    <t>11</t>
  </si>
  <si>
    <t>244</t>
  </si>
  <si>
    <t>540</t>
  </si>
  <si>
    <t>Глава муниципального образования</t>
  </si>
  <si>
    <t>990Л801</t>
  </si>
  <si>
    <t>111</t>
  </si>
  <si>
    <t>1.</t>
  </si>
  <si>
    <t>1.2</t>
  </si>
  <si>
    <t>1.3</t>
  </si>
  <si>
    <t>2.</t>
  </si>
  <si>
    <t>Национальная безопастность и правоохранительная деятельность</t>
  </si>
  <si>
    <t>2.1</t>
  </si>
  <si>
    <t>3.</t>
  </si>
  <si>
    <t>4.</t>
  </si>
  <si>
    <t>4.1</t>
  </si>
  <si>
    <t>Культура, кинематография</t>
  </si>
  <si>
    <t>5.</t>
  </si>
  <si>
    <t>6.</t>
  </si>
  <si>
    <t>Иные межбюджетные трансферты</t>
  </si>
  <si>
    <t>5.1</t>
  </si>
  <si>
    <t>6.1</t>
  </si>
  <si>
    <t>99</t>
  </si>
  <si>
    <t>Условно утверждаемые расходы</t>
  </si>
  <si>
    <t>Материально-техническое обеспечение администрации муниципального образования</t>
  </si>
  <si>
    <t>ИТОГО:</t>
  </si>
  <si>
    <t>Уплата прочих налогов, сборов</t>
  </si>
  <si>
    <t>Уплата иных платежей</t>
  </si>
  <si>
    <t>853</t>
  </si>
  <si>
    <t>Расходы на выплаты по оплате труда работников администрации муниципального образования</t>
  </si>
  <si>
    <t>990А001110</t>
  </si>
  <si>
    <t>Расходы на обеспечение функций администрации муниципального образования</t>
  </si>
  <si>
    <t>990А001190</t>
  </si>
  <si>
    <t>Другие вопросы в области национальной экономики</t>
  </si>
  <si>
    <t>12</t>
  </si>
  <si>
    <t>0412</t>
  </si>
  <si>
    <t>129</t>
  </si>
  <si>
    <t>119</t>
  </si>
  <si>
    <t>1 01 00000 00 0000 000</t>
  </si>
  <si>
    <t>1 06 01000 00 0000 110</t>
  </si>
  <si>
    <t>1 06 06000 00 0000 110</t>
  </si>
  <si>
    <t>1 05 03000 00 0000 110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</si>
  <si>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</si>
  <si>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</si>
  <si>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Прочая закупка товаров, работ и услуг для государственных (муниципальных)нужд</t>
  </si>
  <si>
    <t>Вид заимствований</t>
  </si>
  <si>
    <t xml:space="preserve">Объем средств, направляемых на погашение суммы основного долга </t>
  </si>
  <si>
    <t xml:space="preserve">Бюджетные кредиты  от других бюджетов бюджетной системы Российской Федерации </t>
  </si>
  <si>
    <t>Цель гарантирования</t>
  </si>
  <si>
    <t>Наименование (категория) принципала</t>
  </si>
  <si>
    <t>Сумма гарантирования, тыс.рублей</t>
  </si>
  <si>
    <t>Наличие права регрессного требования гаранта к принципалу</t>
  </si>
  <si>
    <t>Проверка финансового состояния принципала</t>
  </si>
  <si>
    <t>Иные условия предоставления муниципальных гарантий</t>
  </si>
  <si>
    <t xml:space="preserve">Исполнение муниципальных гарантий </t>
  </si>
  <si>
    <t>Объем бюджетных ассигнований на исполнение муниципальных гарантий по возможным гарантийным случаям, тыс. рублей</t>
  </si>
  <si>
    <t>За счет расходов   бюджета муниципального образования</t>
  </si>
  <si>
    <t>За счет источников финансирования дефицита бюджета</t>
  </si>
  <si>
    <t>НАЦИОНАЛЬНАЯ ОБОРОНА</t>
  </si>
  <si>
    <t>Мобилизационная и вневойсковая подготовка</t>
  </si>
  <si>
    <t>Обеспечение пожарной безопасности</t>
  </si>
  <si>
    <t>0310</t>
  </si>
  <si>
    <t>0203</t>
  </si>
  <si>
    <t>122</t>
  </si>
  <si>
    <t>Иные выплаты персоналу государственных (муниципальных) органов, за исключением фонда оплаты труда</t>
  </si>
  <si>
    <t>10</t>
  </si>
  <si>
    <t>Национальная оборона</t>
  </si>
  <si>
    <t>Осуществление первичного воинского учета на территориях, где отсутствуют военные комиссариаты</t>
  </si>
  <si>
    <t>3.2</t>
  </si>
  <si>
    <t>Итого муниципальные внутренние заимствование МО "Узнезинское сельское поселение"</t>
  </si>
  <si>
    <t>Основное мероприятие "Повышение уровня благоустройства территории поселения"</t>
  </si>
  <si>
    <t>Фонд оплаты труда казенных учреждений</t>
  </si>
  <si>
    <t>Взносы по обязательному социальному страхованию на выплаты денежного содержания и иные выплаты работникам казенных учреждений</t>
  </si>
  <si>
    <t>(тыс.рублей)</t>
  </si>
  <si>
    <t>Сумма гарантирования на 2018 г. , тыс.рублей</t>
  </si>
  <si>
    <t>Сумма гарантирования 2019г. , тыс.рублей</t>
  </si>
  <si>
    <t>Объем привлечения средств на 2018г.</t>
  </si>
  <si>
    <t>Объем привлечения средств на 2019г.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</si>
  <si>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</si>
  <si>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</si>
  <si>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</si>
  <si>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</si>
  <si>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Приложение № 18
к Решению «О бюджете муниципального образования "Узнезинское сельское поселение"
на 2018 год и плановый период 2019-2020годы»</t>
  </si>
  <si>
    <t>Программа муниципальных внутренних заимствований муниципального образования "Узнезинское сельское поселение" на 2018 год</t>
  </si>
  <si>
    <t>Приложение № 19
к Решению «О бюджете муниципального образования "Узнезинское сельское поселение"
на 2018 год и плановый период 2019-2020годы»</t>
  </si>
  <si>
    <t>Программа муниципальных внутренних заимствований муниципального образования "Узнезинское сельское поселение" на 2019-2020годы</t>
  </si>
  <si>
    <t>Объем привлечения средств на 2020г.</t>
  </si>
  <si>
    <t>Приложение № 20
к Решению «О бюджете муниципального образования "Узнезинское сельское поселение"
на 2018 год и плановый период 2019-2020г.г»</t>
  </si>
  <si>
    <t>Программа муниципальных гарантий муниципального образования "Узнезинское сельское поселение" в валюте Российской Федерации на 2018 год</t>
  </si>
  <si>
    <t>1. Перечень муниципальных гарантий МО "Узнезинское сельское поселение", подлежащих предоставлению в 2018 году</t>
  </si>
  <si>
    <t>Приложение № 21
к Решению «О бюджете муниципального образования "Узнезинское сельское поселение"
на 2018 год и плановый период 2019-2020г.г»</t>
  </si>
  <si>
    <t>Программа муниципальных гарантий муниципального образования "Узнезинское сельское поселение" в валюте Российской Федерации на 2019-2020годы</t>
  </si>
  <si>
    <t>1. Перечень муниципальных гарантий МО "Узнезинское сельское поселение", подлежащих предоставлению в 2019-2020 году</t>
  </si>
  <si>
    <t>2. Общий объем бюджетных ассигнований, предусмотренных на исполнение муниципальных гарантий муниципального образования  "Узнезинское сельское поселение" по возможным гарантийным случаям в 2017 году</t>
  </si>
  <si>
    <t>Сумма с учетом изменений (+/-)</t>
  </si>
  <si>
    <t>Изменения (+/-)</t>
  </si>
  <si>
    <t xml:space="preserve">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</si>
  <si>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2 02 15001 10 0000 150</t>
  </si>
  <si>
    <t>2 02 30000 00 0000 150</t>
  </si>
  <si>
    <t>2 02 35118 10 0000 150</t>
  </si>
  <si>
    <t>2 02 10000 00 0000 150</t>
  </si>
  <si>
    <t>2 02 40014 10 0000 150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</si>
  <si>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</si>
  <si>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</si>
  <si>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</si>
  <si>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</si>
  <si>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3.1</t>
  </si>
  <si>
    <t>09</t>
  </si>
  <si>
    <t>3.3</t>
  </si>
  <si>
    <t xml:space="preserve">Другие вопросы в области национальной безопасности и правоохранительной деятельности </t>
  </si>
  <si>
    <t>14</t>
  </si>
  <si>
    <t>2 02 49999 10 0000 150</t>
  </si>
  <si>
    <t>1 16 00000 00 0000 000</t>
  </si>
  <si>
    <t>Доходы от  иных штрафов, неустоек, пеней</t>
  </si>
  <si>
    <t xml:space="preserve">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</si>
  <si>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2 02 40000 00 0000 150</t>
  </si>
  <si>
    <t>Коммунальное хозяйство</t>
  </si>
  <si>
    <t>5.2</t>
  </si>
  <si>
    <t>1.4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</si>
  <si>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</si>
  <si>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</si>
  <si>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"Обеспечение эффективного управления муниципальными финансами"</t>
  </si>
  <si>
    <t>Резервный фонд</t>
  </si>
  <si>
    <t>Резервный фонд местной администрации</t>
  </si>
  <si>
    <t>Резервные средства</t>
  </si>
  <si>
    <t>870</t>
  </si>
  <si>
    <t>0111</t>
  </si>
  <si>
    <t>0106</t>
  </si>
  <si>
    <t>0502</t>
  </si>
  <si>
    <t>Иные межбюджетные трансферты бюджетам бюджетной системы Российской Федерации</t>
  </si>
  <si>
    <t>Прочие межбюджетные трансферты, передаваемые бюджетам сельских поселений</t>
  </si>
  <si>
    <t>0110101000</t>
  </si>
  <si>
    <t>011У101000</t>
  </si>
  <si>
    <t>0110101110</t>
  </si>
  <si>
    <t>0110101120</t>
  </si>
  <si>
    <t>011У101110</t>
  </si>
  <si>
    <t>011У101120</t>
  </si>
  <si>
    <t>011У102000</t>
  </si>
  <si>
    <t>011У100000</t>
  </si>
  <si>
    <t>011У10219Н</t>
  </si>
  <si>
    <t>011У102291</t>
  </si>
  <si>
    <t>011У10219К</t>
  </si>
  <si>
    <t>011У10219М</t>
  </si>
  <si>
    <t>011У10219П</t>
  </si>
  <si>
    <t>011У10219С</t>
  </si>
  <si>
    <t>011У10219Г</t>
  </si>
  <si>
    <t>0130401000</t>
  </si>
  <si>
    <t>016030Ш200</t>
  </si>
  <si>
    <t>0160301000</t>
  </si>
  <si>
    <t>0160305000</t>
  </si>
  <si>
    <t>0160101000</t>
  </si>
  <si>
    <t>0160304000</t>
  </si>
  <si>
    <t>0160402000</t>
  </si>
  <si>
    <t>0160501000</t>
  </si>
  <si>
    <t>0140102000</t>
  </si>
  <si>
    <t>014Р202П00</t>
  </si>
  <si>
    <t>0140401000</t>
  </si>
  <si>
    <t>0140402000</t>
  </si>
  <si>
    <t>0120102110</t>
  </si>
  <si>
    <t>0150201000</t>
  </si>
  <si>
    <t>011У10219Т</t>
  </si>
  <si>
    <t>0120100000</t>
  </si>
  <si>
    <t>012010229П</t>
  </si>
  <si>
    <t>012010219К</t>
  </si>
  <si>
    <t>012010219П</t>
  </si>
  <si>
    <t>012010219М</t>
  </si>
  <si>
    <t>012010219Т</t>
  </si>
  <si>
    <t>016Р402001</t>
  </si>
  <si>
    <t>Сумма на 2024г.</t>
  </si>
  <si>
    <t>247</t>
  </si>
  <si>
    <t>7</t>
  </si>
  <si>
    <t>Основное мероприятие "Укрепление материально-техничекой базы для локализации и ликидации пожаров"</t>
  </si>
  <si>
    <t>Основное мероприятие "Создание условий для деятельности народных дружин и выплоты лицам, привликаемым согласно законадательству для выполнения отдельных полнамочий"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</si>
  <si>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</si>
  <si>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>Основное мероприятие " Стимулирование работы старост сел"</t>
  </si>
  <si>
    <t xml:space="preserve"> Компенсация затрат старостам сел</t>
  </si>
  <si>
    <t>123</t>
  </si>
  <si>
    <t>Основное мероприятие "Ликвидация очагов произростания дикорастущей конопли"</t>
  </si>
  <si>
    <t>Основное мероприятие "Противодействие коррупции"</t>
  </si>
  <si>
    <t>Дорожное хозяйство (дорожные фонды)</t>
  </si>
  <si>
    <t>Основное мероприятие "Обслуживание дорог местного значения в рамках переданных полномочий"</t>
  </si>
  <si>
    <t>0140301000</t>
  </si>
  <si>
    <t>Осуществление дорожной деятельности за счет средств Дорожного фонда МО "Чемальский район</t>
  </si>
  <si>
    <t>0140301Д00</t>
  </si>
  <si>
    <t>4.2</t>
  </si>
  <si>
    <t>Основное мероприятие "Развитие жилищного строительства"</t>
  </si>
  <si>
    <t>0140100000</t>
  </si>
  <si>
    <t xml:space="preserve">Основное мероприятие "Развитие жилищно-коммунальной комплекса" </t>
  </si>
  <si>
    <t>01402000000</t>
  </si>
  <si>
    <t xml:space="preserve">Исполнение переданных полночий в сфере водоснабжения населения      </t>
  </si>
  <si>
    <t>Основное мероприятие                                                                             Создание условий функционирования объектов  культуры и спорта</t>
  </si>
  <si>
    <t>Создание условий для полноценного функционирования   объектов культуры</t>
  </si>
  <si>
    <t>0120102000</t>
  </si>
  <si>
    <t>012010229М</t>
  </si>
  <si>
    <t>Обеспечение функционирования  культурно-досуговой деятельности</t>
  </si>
  <si>
    <t>011У10110</t>
  </si>
  <si>
    <t>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</si>
  <si>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</si>
  <si>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>Дотации бюджетам сельских поселений на выравнивание бюджетной обеспеченности из бюджета субъекта Российской Федерации</t>
  </si>
  <si>
    <t>2 02 30024 05 0000 150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</si>
  <si>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</si>
  <si>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Защита населения и территории от чрезвычайных ситуаций природного и техногенного характера, пожарная безопасность</t>
  </si>
  <si>
    <t>0107</t>
  </si>
  <si>
    <t>Обеспечение проведения выборов и референдумов</t>
  </si>
  <si>
    <t>Резервные фонды</t>
  </si>
  <si>
    <t>Объем поступлений доходов в бюджет муниципального образования "Узнезинское сельское поселение" на 2024год</t>
  </si>
  <si>
    <t>Распределение
бюджетных ассигнований по разделам, подразделам функциональной классификации расходов бюджета муниципального образования "Узнезинское сельское поселение" на 2024 год</t>
  </si>
  <si>
    <t>Налог на доходы физических лиц, доходы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</si>
  <si>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"Узнезинское сельское поселение"  на 2024 год</t>
  </si>
  <si>
    <t>Сумма с  на 2024г.</t>
  </si>
  <si>
    <t>Сумма   на 2024г.</t>
  </si>
  <si>
    <t>Утвержденные показатели</t>
  </si>
  <si>
    <t>0140300Д00</t>
  </si>
  <si>
    <t>0409</t>
  </si>
  <si>
    <t>2 19 00000 00 0000 00</t>
  </si>
  <si>
    <t>0160151181</t>
  </si>
  <si>
    <t>016030Ш100</t>
  </si>
  <si>
    <t>Основное мероприятие "Проведение мероприятий по предпреждению возникноения чрезычайных сиутаций природного характера"</t>
  </si>
  <si>
    <t>2 19 60010 10 0000 150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</si>
  <si>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</si>
  <si>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ВОЗВРАТ ОСТАТКОВ СУБСИДИЙ, СУБВЕНЦИЙ И ИНЫХ МЕЖБЮДЖЕТНЫХ ТРАНСФЕРТОВ, ИМЕЮЩИХ ЦЕЛЕВОЕ НАЗНАЧЕНИЕ, ПРОШЛЫХ ЛЕТ</t>
  </si>
  <si>
    <t>Приложение 1
к Решению «О внесении изменений и дополнений в бюджет 
муниципального образования "Узнезинское сельское поселение"
на 2024 год и на плановый 
период 2025 и 2026 годов»</t>
  </si>
  <si>
    <t>Приложение 2
к Решению «О внесении изменений и дополнений в бюджет 
муниципального образования "Узнезинское сельское поселение"
на 2024 год и на плановый 
период 2025 и 2026 годов»</t>
  </si>
  <si>
    <t xml:space="preserve">Приложение № 3
к Решению «О бюджете муниципального образования "Узнезинское сельское поселение" на 2024 год и плановый период 2025-2026годы» </t>
  </si>
  <si>
    <t>Приложение 3
к Решению «О внесении изменений и дополнений в бюджет 
муниципального образования "Узнезинское сельское поселение"
на 2024 год и на плановый 
период 2025 и 2026 годов»</t>
  </si>
  <si>
    <t>Приложение  № 7
к Решению «О бюджете 
муниципального образования "Узнезинское сельское поселение" на 2024 год и плановый период 2025-2026годы»</t>
  </si>
  <si>
    <t>Приложение 4
к Решению «О внесении изменений и дополнений в бюджет 
муниципального образования "Узнезинское сельское поселение"
на 2024 год и на плановый 
период 2025 и 2026 годов»</t>
  </si>
  <si>
    <t>Приложение № 9
к Решению «О бюджете 
муниципального образования                                                                                                                    "Узнезинское сельское поселение"
на 2024 год и плановый период 2025-2026годы»</t>
  </si>
  <si>
    <t>КОД</t>
  </si>
  <si>
    <t>Наименование программы</t>
  </si>
  <si>
    <t xml:space="preserve">Сумма </t>
  </si>
  <si>
    <t>Изменения (+;-)</t>
  </si>
  <si>
    <t>Сумма с учетом изменений на 2024г.</t>
  </si>
  <si>
    <t>х</t>
  </si>
  <si>
    <t xml:space="preserve">Приложение № 5
к Решению «О бюджете муниципального образования "Узнезинское сельское поселение" на 2024 год и плановый период 2025-2026годы» </t>
  </si>
  <si>
    <t>Приложение 5
к Решению «О внесении изменений и дополнений в бюджет 
муниципального образования "Узнезинское сельское поселение"
на 2024 год и на плановый 
период 2025 и 2026 годов»</t>
  </si>
  <si>
    <t>Распределение бюджетных ассигнований местного бюджета на реализацию муниципальных программ муниципального образования "Узнезинское сельское поселение" на 2024 год</t>
  </si>
  <si>
    <t>Муниципальная программа "Комплексное развитие территории МО "Узнезинское сельское поселение"</t>
  </si>
  <si>
    <t>0110142140</t>
  </si>
  <si>
    <t xml:space="preserve"> изменения(+/-)</t>
  </si>
  <si>
    <t>Ведомственная структура расходов бюджета муниципального образования "Узнезинское сельское поселение " на 2024год</t>
  </si>
  <si>
    <t>Приложение № 11
к Решению «О бюджете 
муниципального образования                                                                                                                    "Узнезинское сельское поселение"
на 2024 год и плановый период 2025-2026годы»</t>
  </si>
  <si>
    <t>Специальные расходы</t>
  </si>
  <si>
    <t>07</t>
  </si>
  <si>
    <t>011У102190</t>
  </si>
  <si>
    <t>1.5.</t>
  </si>
  <si>
    <t>1.6</t>
  </si>
  <si>
    <t>0120100001</t>
  </si>
  <si>
    <t>01201S0010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</si>
</sst>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</numFmts>
  <fonts count="3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8"/>
      <name val="Arial Cyr"/>
    </font>
    <font>
      <b/>
      <sz val="12"/>
      <color theme="1" tint="0.149998474074526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1">
    <xf numFmtId="0" fontId="0" fillId="0" borderId="0"/>
    <xf numFmtId="0" fontId="19" fillId="0" borderId="0" applyNumberFormat="0" applyFont="0" applyFill="0" applyBorder="0" applyAlignment="0" applyProtection="0">
      <alignment vertical="top"/>
    </xf>
    <xf numFmtId="0" fontId="2" fillId="0" borderId="0"/>
    <xf numFmtId="0" fontId="20" fillId="0" borderId="0">
      <alignment vertical="top"/>
    </xf>
    <xf numFmtId="0" fontId="27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9" fillId="0" borderId="0"/>
    <xf numFmtId="0" fontId="31" fillId="0" borderId="11">
      <alignment horizontal="left" wrapText="1"/>
    </xf>
  </cellStyleXfs>
  <cellXfs count="233">
    <xf numFmtId="0" fontId="0" fillId="0" borderId="0" xfId="0"/>
    <xf numFmtId="0" fontId="7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49" fontId="14" fillId="0" borderId="0" xfId="0" applyNumberFormat="1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8" fillId="0" borderId="0" xfId="0" applyFont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2" fillId="0" borderId="0" xfId="0" applyFont="1"/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/>
    <xf numFmtId="0" fontId="23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3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top" wrapText="1"/>
    </xf>
    <xf numFmtId="49" fontId="25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4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7" fillId="2" borderId="0" xfId="0" applyFont="1" applyFill="1"/>
    <xf numFmtId="0" fontId="9" fillId="0" borderId="0" xfId="1" applyFont="1" applyAlignment="1"/>
    <xf numFmtId="0" fontId="11" fillId="0" borderId="0" xfId="1" applyFont="1" applyAlignment="1">
      <alignment horizontal="center"/>
    </xf>
    <xf numFmtId="0" fontId="4" fillId="0" borderId="2" xfId="1" applyFont="1" applyBorder="1" applyAlignment="1"/>
    <xf numFmtId="0" fontId="9" fillId="0" borderId="2" xfId="1" applyFont="1" applyBorder="1" applyAlignment="1">
      <alignment wrapText="1"/>
    </xf>
    <xf numFmtId="0" fontId="4" fillId="0" borderId="0" xfId="1" applyFont="1" applyAlignment="1">
      <alignment horizontal="right" wrapText="1"/>
    </xf>
    <xf numFmtId="0" fontId="26" fillId="0" borderId="0" xfId="1" applyFont="1" applyAlignment="1"/>
    <xf numFmtId="0" fontId="9" fillId="0" borderId="0" xfId="1" applyFont="1" applyAlignment="1">
      <alignment horizontal="left"/>
    </xf>
    <xf numFmtId="4" fontId="4" fillId="0" borderId="2" xfId="1" applyNumberFormat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4" fillId="0" borderId="2" xfId="1" applyFont="1" applyBorder="1" applyAlignment="1">
      <alignment horizontal="left" wrapText="1"/>
    </xf>
    <xf numFmtId="0" fontId="4" fillId="0" borderId="2" xfId="1" applyFont="1" applyBorder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wrapText="1"/>
    </xf>
    <xf numFmtId="166" fontId="5" fillId="0" borderId="2" xfId="1" applyNumberFormat="1" applyFont="1" applyBorder="1" applyAlignment="1">
      <alignment horizontal="center"/>
    </xf>
    <xf numFmtId="4" fontId="5" fillId="0" borderId="2" xfId="1" applyNumberFormat="1" applyFont="1" applyBorder="1" applyAlignment="1">
      <alignment horizontal="center" wrapText="1"/>
    </xf>
    <xf numFmtId="0" fontId="28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7" fillId="0" borderId="10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wrapText="1"/>
    </xf>
    <xf numFmtId="49" fontId="5" fillId="3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2" xfId="10" applyFont="1" applyBorder="1">
      <alignment horizontal="left" wrapText="1"/>
    </xf>
    <xf numFmtId="0" fontId="4" fillId="0" borderId="2" xfId="0" applyFont="1" applyBorder="1" applyAlignment="1">
      <alignment vertical="center" wrapText="1"/>
    </xf>
    <xf numFmtId="0" fontId="4" fillId="0" borderId="2" xfId="10" applyFont="1" applyBorder="1" applyAlignment="1">
      <alignment horizontal="center" wrapText="1"/>
    </xf>
    <xf numFmtId="49" fontId="25" fillId="3" borderId="2" xfId="0" applyNumberFormat="1" applyFont="1" applyFill="1" applyBorder="1" applyAlignment="1">
      <alignment horizontal="center" vertical="center" wrapText="1"/>
    </xf>
    <xf numFmtId="166" fontId="22" fillId="0" borderId="0" xfId="0" applyNumberFormat="1" applyFont="1"/>
    <xf numFmtId="49" fontId="5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66" fontId="23" fillId="0" borderId="0" xfId="0" applyNumberFormat="1" applyFont="1"/>
    <xf numFmtId="0" fontId="5" fillId="0" borderId="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top" wrapText="1"/>
    </xf>
    <xf numFmtId="2" fontId="4" fillId="3" borderId="2" xfId="0" applyNumberFormat="1" applyFont="1" applyFill="1" applyBorder="1" applyAlignment="1">
      <alignment horizontal="center" vertical="center"/>
    </xf>
    <xf numFmtId="2" fontId="22" fillId="0" borderId="0" xfId="0" applyNumberFormat="1" applyFont="1"/>
    <xf numFmtId="2" fontId="7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vertical="center" wrapText="1"/>
    </xf>
    <xf numFmtId="4" fontId="23" fillId="0" borderId="0" xfId="0" applyNumberFormat="1" applyFont="1"/>
    <xf numFmtId="49" fontId="5" fillId="3" borderId="2" xfId="0" applyNumberFormat="1" applyFont="1" applyFill="1" applyBorder="1" applyAlignment="1">
      <alignment horizontal="left" wrapText="1"/>
    </xf>
    <xf numFmtId="0" fontId="25" fillId="0" borderId="2" xfId="0" applyFont="1" applyBorder="1" applyAlignment="1">
      <alignment horizontal="left" vertical="center" wrapText="1"/>
    </xf>
    <xf numFmtId="0" fontId="25" fillId="3" borderId="2" xfId="0" applyFont="1" applyFill="1" applyBorder="1" applyAlignment="1">
      <alignment horizontal="left" vertical="top" wrapText="1"/>
    </xf>
    <xf numFmtId="0" fontId="25" fillId="3" borderId="2" xfId="0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horizontal="left" vertical="center"/>
    </xf>
    <xf numFmtId="4" fontId="25" fillId="0" borderId="2" xfId="0" applyNumberFormat="1" applyFont="1" applyBorder="1" applyAlignment="1">
      <alignment horizontal="center" vertical="top" wrapText="1"/>
    </xf>
    <xf numFmtId="2" fontId="23" fillId="0" borderId="0" xfId="0" applyNumberFormat="1" applyFont="1" applyAlignment="1">
      <alignment horizontal="center"/>
    </xf>
    <xf numFmtId="0" fontId="6" fillId="3" borderId="2" xfId="0" applyFont="1" applyFill="1" applyBorder="1" applyAlignment="1">
      <alignment horizontal="left" vertical="top" wrapText="1"/>
    </xf>
    <xf numFmtId="2" fontId="4" fillId="3" borderId="5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67" fontId="5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 vertical="center"/>
    </xf>
    <xf numFmtId="4" fontId="25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25" fillId="3" borderId="2" xfId="0" applyNumberFormat="1" applyFont="1" applyFill="1" applyBorder="1" applyAlignment="1">
      <alignment horizontal="center" vertical="center" wrapText="1"/>
    </xf>
    <xf numFmtId="4" fontId="25" fillId="0" borderId="2" xfId="0" applyNumberFormat="1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11" fillId="0" borderId="0" xfId="0" applyFont="1"/>
    <xf numFmtId="49" fontId="6" fillId="0" borderId="0" xfId="0" applyNumberFormat="1" applyFont="1" applyAlignment="1">
      <alignment vertical="top" wrapText="1"/>
    </xf>
    <xf numFmtId="4" fontId="23" fillId="0" borderId="0" xfId="0" applyNumberFormat="1" applyFont="1" applyAlignment="1">
      <alignment horizontal="center"/>
    </xf>
    <xf numFmtId="4" fontId="5" fillId="3" borderId="2" xfId="0" applyNumberFormat="1" applyFont="1" applyFill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32" fillId="0" borderId="2" xfId="0" applyNumberFormat="1" applyFont="1" applyBorder="1" applyAlignment="1">
      <alignment horizontal="center" vertical="center" wrapText="1"/>
    </xf>
    <xf numFmtId="4" fontId="25" fillId="3" borderId="2" xfId="0" applyNumberFormat="1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center" wrapText="1"/>
    </xf>
    <xf numFmtId="2" fontId="23" fillId="0" borderId="0" xfId="0" applyNumberFormat="1" applyFont="1"/>
    <xf numFmtId="2" fontId="4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/>
    </xf>
    <xf numFmtId="0" fontId="5" fillId="0" borderId="2" xfId="10" applyFont="1" applyBorder="1" applyAlignment="1">
      <alignment horizontal="center" wrapText="1"/>
    </xf>
    <xf numFmtId="0" fontId="6" fillId="0" borderId="12" xfId="9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3" borderId="12" xfId="9" applyNumberFormat="1" applyFont="1" applyFill="1" applyBorder="1" applyAlignment="1">
      <alignment horizontal="center" vertical="top" wrapText="1"/>
    </xf>
    <xf numFmtId="49" fontId="30" fillId="3" borderId="8" xfId="0" applyNumberFormat="1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center" wrapText="1"/>
    </xf>
    <xf numFmtId="4" fontId="4" fillId="0" borderId="8" xfId="0" applyNumberFormat="1" applyFont="1" applyBorder="1" applyAlignment="1">
      <alignment horizontal="center" vertical="center"/>
    </xf>
    <xf numFmtId="0" fontId="5" fillId="0" borderId="2" xfId="9" applyFont="1" applyBorder="1" applyAlignment="1">
      <alignment wrapText="1"/>
    </xf>
    <xf numFmtId="49" fontId="5" fillId="3" borderId="2" xfId="9" applyNumberFormat="1" applyFont="1" applyFill="1" applyBorder="1" applyAlignment="1">
      <alignment horizontal="center" vertical="top" wrapText="1"/>
    </xf>
    <xf numFmtId="16" fontId="5" fillId="0" borderId="2" xfId="0" applyNumberFormat="1" applyFont="1" applyBorder="1" applyAlignment="1">
      <alignment vertical="center" wrapText="1"/>
    </xf>
    <xf numFmtId="2" fontId="0" fillId="0" borderId="0" xfId="0" applyNumberFormat="1"/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" fontId="22" fillId="0" borderId="0" xfId="0" applyNumberFormat="1" applyFont="1"/>
    <xf numFmtId="2" fontId="16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22" fillId="0" borderId="0" xfId="0" applyFont="1"/>
    <xf numFmtId="0" fontId="4" fillId="3" borderId="0" xfId="0" applyFont="1" applyFill="1" applyAlignment="1">
      <alignment horizontal="right" vertical="top" wrapText="1"/>
    </xf>
    <xf numFmtId="0" fontId="0" fillId="3" borderId="0" xfId="0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49" fontId="6" fillId="3" borderId="0" xfId="0" applyNumberFormat="1" applyFont="1" applyFill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8" fillId="0" borderId="0" xfId="1" applyFont="1" applyAlignment="1">
      <alignment horizontal="center" wrapText="1"/>
    </xf>
    <xf numFmtId="0" fontId="9" fillId="0" borderId="1" xfId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wrapText="1"/>
    </xf>
    <xf numFmtId="4" fontId="4" fillId="0" borderId="4" xfId="1" applyNumberFormat="1" applyFont="1" applyFill="1" applyBorder="1" applyAlignment="1">
      <alignment horizontal="center" wrapText="1"/>
    </xf>
    <xf numFmtId="4" fontId="4" fillId="0" borderId="6" xfId="1" applyNumberFormat="1" applyFont="1" applyFill="1" applyBorder="1" applyAlignment="1">
      <alignment horizontal="center" wrapText="1"/>
    </xf>
    <xf numFmtId="4" fontId="4" fillId="0" borderId="5" xfId="1" applyNumberFormat="1" applyFont="1" applyFill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</cellXfs>
  <cellStyles count="11">
    <cellStyle name="Excel Built-in Normal" xfId="9" xr:uid="{00000000-0005-0000-0000-000000000000}"/>
    <cellStyle name="xl73" xfId="10" xr:uid="{00000000-0005-0000-0000-000001000000}"/>
    <cellStyle name="Обычный" xfId="0" builtinId="0"/>
    <cellStyle name="Обычный 2" xfId="1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Тысячи [0]_перечис.11" xfId="5" xr:uid="{00000000-0005-0000-0000-000007000000}"/>
    <cellStyle name="Тысячи_перечис.11" xfId="6" xr:uid="{00000000-0005-0000-0000-000008000000}"/>
    <cellStyle name="Финансовый 2" xfId="7" xr:uid="{00000000-0005-0000-0000-000009000000}"/>
    <cellStyle name="Финансовый 3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6">
    <tabColor rgb="FFFF0000"/>
    <pageSetUpPr fitToPage="1"/>
  </sheetPr>
  <dimension ref="A1:J38"/>
  <sheetViews>
    <sheetView tabSelected="1" view="pageBreakPreview" topLeftCell="B1" zoomScale="86" zoomScaleNormal="75" zoomScaleSheetLayoutView="86" workbookViewId="0">
      <selection activeCell="E21" sqref="E21"/>
    </sheetView>
  </sheetViews>
  <sheetFormatPr defaultRowHeight="12.5"/>
  <cols>
    <col min="1" max="1" width="17.453125" customWidth="1"/>
    <col min="2" max="2" width="34.26953125" style="11" customWidth="1"/>
    <col min="3" max="3" width="57.81640625" style="12" customWidth="1"/>
    <col min="4" max="4" width="18.54296875" style="12" customWidth="1"/>
    <col min="5" max="5" width="14.81640625" style="12" customWidth="1"/>
    <col min="6" max="6" width="17" style="12" customWidth="1"/>
  </cols>
  <sheetData>
    <row r="1" spans="1:6" ht="86.25" customHeight="1">
      <c r="C1" s="206" t="s">
        <v>296</v>
      </c>
      <c r="D1" s="206"/>
      <c r="E1" s="206"/>
      <c r="F1" s="206"/>
    </row>
    <row r="2" spans="1:6" s="3" customFormat="1" ht="56.25" customHeight="1">
      <c r="B2" s="5"/>
      <c r="C2" s="204" t="s">
        <v>298</v>
      </c>
      <c r="D2" s="204"/>
      <c r="E2" s="204"/>
      <c r="F2" s="205"/>
    </row>
    <row r="3" spans="1:6" s="3" customFormat="1" ht="19.5" customHeight="1">
      <c r="B3" s="5"/>
      <c r="C3" s="6"/>
      <c r="D3" s="6"/>
      <c r="E3" s="6"/>
      <c r="F3" s="73"/>
    </row>
    <row r="4" spans="1:6" s="1" customFormat="1" ht="36" customHeight="1">
      <c r="A4" s="202" t="s">
        <v>280</v>
      </c>
      <c r="B4" s="203"/>
      <c r="C4" s="203"/>
      <c r="D4" s="203"/>
      <c r="E4" s="203"/>
      <c r="F4" s="203"/>
    </row>
    <row r="5" spans="1:6" s="1" customFormat="1" ht="18" customHeight="1">
      <c r="A5" s="75"/>
      <c r="B5" s="29"/>
      <c r="C5" s="29"/>
      <c r="D5" s="29"/>
      <c r="E5" s="29"/>
      <c r="F5" s="29"/>
    </row>
    <row r="6" spans="1:6" s="3" customFormat="1" ht="15.5">
      <c r="A6" s="7"/>
      <c r="B6" s="8"/>
      <c r="C6" s="9"/>
      <c r="D6" s="9"/>
      <c r="E6" s="9"/>
      <c r="F6" s="102" t="s">
        <v>148</v>
      </c>
    </row>
    <row r="7" spans="1:6" s="1" customFormat="1" ht="70">
      <c r="A7" s="28" t="s">
        <v>2</v>
      </c>
      <c r="B7" s="28" t="s">
        <v>3</v>
      </c>
      <c r="C7" s="28" t="s">
        <v>1</v>
      </c>
      <c r="D7" s="28" t="s">
        <v>243</v>
      </c>
      <c r="E7" s="28" t="s">
        <v>169</v>
      </c>
      <c r="F7" s="28" t="s">
        <v>284</v>
      </c>
    </row>
    <row r="8" spans="1:6" s="10" customFormat="1" ht="15.5">
      <c r="A8" s="57">
        <v>1</v>
      </c>
      <c r="B8" s="57">
        <v>2</v>
      </c>
      <c r="C8" s="57">
        <v>3</v>
      </c>
      <c r="D8" s="57"/>
      <c r="E8" s="57">
        <v>4</v>
      </c>
      <c r="F8" s="57">
        <v>5</v>
      </c>
    </row>
    <row r="9" spans="1:6" s="1" customFormat="1" ht="18">
      <c r="A9" s="58" t="s">
        <v>51</v>
      </c>
      <c r="B9" s="55" t="s">
        <v>52</v>
      </c>
      <c r="C9" s="59" t="s">
        <v>53</v>
      </c>
      <c r="D9" s="124">
        <f>D10+D18</f>
        <v>6310.6600000000008</v>
      </c>
      <c r="E9" s="124">
        <f>E10+E18</f>
        <v>152.5</v>
      </c>
      <c r="F9" s="124">
        <f t="shared" ref="F9" si="0">F10+F18</f>
        <v>6463.1600000000008</v>
      </c>
    </row>
    <row r="10" spans="1:6" s="1" customFormat="1" ht="18">
      <c r="A10" s="58"/>
      <c r="B10" s="55"/>
      <c r="C10" s="59" t="s">
        <v>54</v>
      </c>
      <c r="D10" s="124">
        <f>D11+D13+D15</f>
        <v>6305.6600000000008</v>
      </c>
      <c r="E10" s="124">
        <f>E11+E13+E15</f>
        <v>152.5</v>
      </c>
      <c r="F10" s="124">
        <f>F11+F13+F15</f>
        <v>6458.1600000000008</v>
      </c>
    </row>
    <row r="11" spans="1:6" s="1" customFormat="1" ht="18">
      <c r="A11" s="58" t="s">
        <v>51</v>
      </c>
      <c r="B11" s="55" t="s">
        <v>113</v>
      </c>
      <c r="C11" s="59" t="s">
        <v>282</v>
      </c>
      <c r="D11" s="124">
        <f>D12</f>
        <v>586.6</v>
      </c>
      <c r="E11" s="124">
        <f>E12</f>
        <v>0</v>
      </c>
      <c r="F11" s="124">
        <f t="shared" ref="F11" si="1">F12</f>
        <v>586.6</v>
      </c>
    </row>
    <row r="12" spans="1:6" s="1" customFormat="1" ht="18">
      <c r="A12" s="50" t="s">
        <v>55</v>
      </c>
      <c r="B12" s="51" t="s">
        <v>4</v>
      </c>
      <c r="C12" s="52" t="s">
        <v>5</v>
      </c>
      <c r="D12" s="128">
        <v>586.6</v>
      </c>
      <c r="E12" s="125">
        <f>F12-D12</f>
        <v>0</v>
      </c>
      <c r="F12" s="125">
        <v>586.6</v>
      </c>
    </row>
    <row r="13" spans="1:6" s="1" customFormat="1" ht="18">
      <c r="A13" s="53" t="s">
        <v>51</v>
      </c>
      <c r="B13" s="54" t="s">
        <v>6</v>
      </c>
      <c r="C13" s="60" t="s">
        <v>7</v>
      </c>
      <c r="D13" s="126">
        <f>D14</f>
        <v>5</v>
      </c>
      <c r="E13" s="126">
        <f t="shared" ref="E13:F13" si="2">E14</f>
        <v>0</v>
      </c>
      <c r="F13" s="126">
        <f t="shared" si="2"/>
        <v>5</v>
      </c>
    </row>
    <row r="14" spans="1:6" s="31" customFormat="1" ht="21" customHeight="1">
      <c r="A14" s="50" t="s">
        <v>55</v>
      </c>
      <c r="B14" s="51" t="s">
        <v>116</v>
      </c>
      <c r="C14" s="52" t="s">
        <v>8</v>
      </c>
      <c r="D14" s="128">
        <v>5</v>
      </c>
      <c r="E14" s="125">
        <v>0</v>
      </c>
      <c r="F14" s="125">
        <f>D14+E14</f>
        <v>5</v>
      </c>
    </row>
    <row r="15" spans="1:6" s="1" customFormat="1" ht="20.25" customHeight="1">
      <c r="A15" s="53" t="s">
        <v>51</v>
      </c>
      <c r="B15" s="54" t="s">
        <v>9</v>
      </c>
      <c r="C15" s="60" t="s">
        <v>10</v>
      </c>
      <c r="D15" s="126">
        <f>D16+D17</f>
        <v>5714.06</v>
      </c>
      <c r="E15" s="126">
        <f t="shared" ref="E15" si="3">E16+E17</f>
        <v>152.5</v>
      </c>
      <c r="F15" s="126">
        <f>F16+F17</f>
        <v>5866.56</v>
      </c>
    </row>
    <row r="16" spans="1:6" s="77" customFormat="1" ht="21.75" customHeight="1">
      <c r="A16" s="50" t="s">
        <v>55</v>
      </c>
      <c r="B16" s="46" t="s">
        <v>114</v>
      </c>
      <c r="C16" s="49" t="s">
        <v>56</v>
      </c>
      <c r="D16" s="128">
        <v>847.5</v>
      </c>
      <c r="E16" s="127">
        <f>F16-D16</f>
        <v>152.5</v>
      </c>
      <c r="F16" s="127">
        <v>1000</v>
      </c>
    </row>
    <row r="17" spans="1:10" s="77" customFormat="1" ht="21" customHeight="1">
      <c r="A17" s="50" t="s">
        <v>55</v>
      </c>
      <c r="B17" s="46" t="s">
        <v>115</v>
      </c>
      <c r="C17" s="49" t="s">
        <v>57</v>
      </c>
      <c r="D17" s="128">
        <v>4866.5600000000004</v>
      </c>
      <c r="E17" s="128">
        <f>F17-D17</f>
        <v>0</v>
      </c>
      <c r="F17" s="128">
        <v>4866.5600000000004</v>
      </c>
    </row>
    <row r="18" spans="1:10" s="31" customFormat="1" ht="17.25" customHeight="1">
      <c r="A18" s="50"/>
      <c r="B18" s="46"/>
      <c r="C18" s="48" t="s">
        <v>58</v>
      </c>
      <c r="D18" s="129">
        <f>D19+D20</f>
        <v>5</v>
      </c>
      <c r="E18" s="129">
        <f>E19+E20</f>
        <v>0</v>
      </c>
      <c r="F18" s="129">
        <f>F19+F20</f>
        <v>5</v>
      </c>
    </row>
    <row r="19" spans="1:10" s="1" customFormat="1" ht="35.25" customHeight="1">
      <c r="A19" s="53" t="s">
        <v>48</v>
      </c>
      <c r="B19" s="54" t="s">
        <v>11</v>
      </c>
      <c r="C19" s="60" t="s">
        <v>12</v>
      </c>
      <c r="D19" s="126">
        <v>0</v>
      </c>
      <c r="E19" s="126">
        <v>0</v>
      </c>
      <c r="F19" s="126">
        <f>D19+E19</f>
        <v>0</v>
      </c>
    </row>
    <row r="20" spans="1:10" s="31" customFormat="1" ht="17.5">
      <c r="A20" s="53" t="s">
        <v>48</v>
      </c>
      <c r="B20" s="100" t="s">
        <v>187</v>
      </c>
      <c r="C20" s="101" t="s">
        <v>188</v>
      </c>
      <c r="D20" s="126">
        <v>5</v>
      </c>
      <c r="E20" s="126">
        <v>0</v>
      </c>
      <c r="F20" s="126">
        <v>5</v>
      </c>
    </row>
    <row r="21" spans="1:10" s="31" customFormat="1" ht="17.5">
      <c r="A21" s="53" t="s">
        <v>51</v>
      </c>
      <c r="B21" s="54" t="s">
        <v>13</v>
      </c>
      <c r="C21" s="60" t="s">
        <v>59</v>
      </c>
      <c r="D21" s="126">
        <f t="shared" ref="D21:E21" si="4">D22+D32</f>
        <v>2884.39</v>
      </c>
      <c r="E21" s="126">
        <f t="shared" si="4"/>
        <v>881.0600000000004</v>
      </c>
      <c r="F21" s="126">
        <f>F22+F32</f>
        <v>3765.4500000000003</v>
      </c>
    </row>
    <row r="22" spans="1:10" s="31" customFormat="1" ht="30">
      <c r="A22" s="53" t="s">
        <v>51</v>
      </c>
      <c r="B22" s="54" t="s">
        <v>60</v>
      </c>
      <c r="C22" s="48" t="s">
        <v>14</v>
      </c>
      <c r="D22" s="126">
        <f>D23+D26+D29</f>
        <v>5189.66</v>
      </c>
      <c r="E22" s="126">
        <f>F22-D22</f>
        <v>881.0600000000004</v>
      </c>
      <c r="F22" s="126">
        <f>F23+F26+F29</f>
        <v>6070.72</v>
      </c>
    </row>
    <row r="23" spans="1:10" s="31" customFormat="1" ht="30">
      <c r="A23" s="53" t="s">
        <v>51</v>
      </c>
      <c r="B23" s="110" t="s">
        <v>175</v>
      </c>
      <c r="C23" s="48" t="s">
        <v>153</v>
      </c>
      <c r="D23" s="126">
        <v>2755.8</v>
      </c>
      <c r="E23" s="126">
        <f t="shared" ref="E23" si="5">E24+E25</f>
        <v>0</v>
      </c>
      <c r="F23" s="126">
        <f>F24+F25</f>
        <v>2755.8</v>
      </c>
    </row>
    <row r="24" spans="1:10" s="31" customFormat="1" ht="46.5">
      <c r="A24" s="50" t="s">
        <v>48</v>
      </c>
      <c r="B24" s="51" t="s">
        <v>172</v>
      </c>
      <c r="C24" s="62" t="s">
        <v>273</v>
      </c>
      <c r="D24" s="128">
        <v>528.20000000000005</v>
      </c>
      <c r="E24" s="128">
        <f>F24-D24</f>
        <v>0</v>
      </c>
      <c r="F24" s="128">
        <v>528.20000000000005</v>
      </c>
    </row>
    <row r="25" spans="1:10" s="31" customFormat="1" ht="46.5">
      <c r="A25" s="50"/>
      <c r="B25" s="51" t="s">
        <v>271</v>
      </c>
      <c r="C25" s="62" t="s">
        <v>272</v>
      </c>
      <c r="D25" s="128">
        <v>2227.6</v>
      </c>
      <c r="E25" s="128">
        <f>F25-D25</f>
        <v>0</v>
      </c>
      <c r="F25" s="128">
        <v>2227.6</v>
      </c>
    </row>
    <row r="26" spans="1:10" ht="30">
      <c r="A26" s="53" t="s">
        <v>51</v>
      </c>
      <c r="B26" s="54" t="s">
        <v>173</v>
      </c>
      <c r="C26" s="48" t="s">
        <v>154</v>
      </c>
      <c r="D26" s="126">
        <f>D27+D28</f>
        <v>169.29999999999998</v>
      </c>
      <c r="E26" s="126">
        <f t="shared" ref="E26" si="6">E27+E28</f>
        <v>6</v>
      </c>
      <c r="F26" s="126">
        <f>F27+F28</f>
        <v>175.29999999999998</v>
      </c>
    </row>
    <row r="27" spans="1:10" ht="51" customHeight="1">
      <c r="A27" s="50" t="s">
        <v>48</v>
      </c>
      <c r="B27" s="51" t="s">
        <v>174</v>
      </c>
      <c r="C27" s="49" t="s">
        <v>171</v>
      </c>
      <c r="D27" s="128">
        <v>153.1</v>
      </c>
      <c r="E27" s="128">
        <f>F27-D27</f>
        <v>6</v>
      </c>
      <c r="F27" s="130">
        <f>153.1+6</f>
        <v>159.1</v>
      </c>
    </row>
    <row r="28" spans="1:10" ht="51" customHeight="1">
      <c r="A28" s="50" t="s">
        <v>48</v>
      </c>
      <c r="B28" s="46" t="s">
        <v>274</v>
      </c>
      <c r="C28" s="76" t="s">
        <v>275</v>
      </c>
      <c r="D28" s="128">
        <v>16.2</v>
      </c>
      <c r="E28" s="128">
        <f>F28-D28</f>
        <v>0</v>
      </c>
      <c r="F28" s="130">
        <v>16.2</v>
      </c>
    </row>
    <row r="29" spans="1:10" ht="30">
      <c r="A29" s="53" t="s">
        <v>51</v>
      </c>
      <c r="B29" s="54" t="s">
        <v>190</v>
      </c>
      <c r="C29" s="48" t="s">
        <v>204</v>
      </c>
      <c r="D29" s="126">
        <f>D30+D31</f>
        <v>2264.56</v>
      </c>
      <c r="E29" s="126">
        <f t="shared" ref="E29" si="7">E30+E31</f>
        <v>875.06</v>
      </c>
      <c r="F29" s="126">
        <f>F30+F31</f>
        <v>3139.62</v>
      </c>
    </row>
    <row r="30" spans="1:10" ht="81" customHeight="1">
      <c r="A30" s="50" t="s">
        <v>48</v>
      </c>
      <c r="B30" s="51" t="s">
        <v>176</v>
      </c>
      <c r="C30" s="49" t="s">
        <v>189</v>
      </c>
      <c r="D30" s="128">
        <v>1752.1</v>
      </c>
      <c r="E30" s="128">
        <f>F30-D30</f>
        <v>355.27</v>
      </c>
      <c r="F30" s="128">
        <v>2107.37</v>
      </c>
    </row>
    <row r="31" spans="1:10" ht="45" customHeight="1">
      <c r="A31" s="50" t="s">
        <v>48</v>
      </c>
      <c r="B31" s="51" t="s">
        <v>186</v>
      </c>
      <c r="C31" s="62" t="s">
        <v>205</v>
      </c>
      <c r="D31" s="143">
        <v>512.46</v>
      </c>
      <c r="E31" s="128">
        <f>F31-D31</f>
        <v>519.79</v>
      </c>
      <c r="F31" s="128">
        <v>1032.25</v>
      </c>
    </row>
    <row r="32" spans="1:10" ht="64.5" customHeight="1">
      <c r="A32" s="53" t="s">
        <v>48</v>
      </c>
      <c r="B32" s="54" t="s">
        <v>289</v>
      </c>
      <c r="C32" s="59" t="s">
        <v>295</v>
      </c>
      <c r="D32" s="149">
        <v>-2305.27</v>
      </c>
      <c r="E32" s="145">
        <f>E33</f>
        <v>0</v>
      </c>
      <c r="F32" s="149">
        <f>F33</f>
        <v>-2305.27</v>
      </c>
      <c r="J32" s="196"/>
    </row>
    <row r="33" spans="1:6" ht="66.75" customHeight="1">
      <c r="A33" s="50" t="s">
        <v>48</v>
      </c>
      <c r="B33" s="51" t="s">
        <v>293</v>
      </c>
      <c r="C33" s="49" t="s">
        <v>294</v>
      </c>
      <c r="D33" s="151">
        <v>-2305.27</v>
      </c>
      <c r="E33" s="146">
        <v>0</v>
      </c>
      <c r="F33" s="151">
        <f>D33+E33</f>
        <v>-2305.27</v>
      </c>
    </row>
    <row r="34" spans="1:6" ht="15">
      <c r="A34" s="53"/>
      <c r="B34" s="54"/>
      <c r="C34" s="61" t="s">
        <v>61</v>
      </c>
      <c r="D34" s="126">
        <f>D9+D21+D32</f>
        <v>6889.7800000000007</v>
      </c>
      <c r="E34" s="126">
        <f t="shared" ref="E34" si="8">E9+E21+E32</f>
        <v>1033.5600000000004</v>
      </c>
      <c r="F34" s="126">
        <f>F9+F21</f>
        <v>10228.61</v>
      </c>
    </row>
    <row r="35" spans="1:6" ht="15.5">
      <c r="A35" s="2"/>
      <c r="B35" s="15"/>
      <c r="C35" s="56"/>
      <c r="D35" s="56"/>
      <c r="F35" s="56"/>
    </row>
    <row r="36" spans="1:6" ht="15.5">
      <c r="A36" s="2"/>
      <c r="B36" s="15"/>
      <c r="C36" s="56"/>
      <c r="D36" s="56"/>
      <c r="E36" s="56"/>
      <c r="F36" s="56"/>
    </row>
    <row r="37" spans="1:6" ht="15.5">
      <c r="A37" s="2"/>
      <c r="B37" s="15"/>
      <c r="C37" s="56"/>
      <c r="D37" s="56"/>
      <c r="E37" s="56"/>
      <c r="F37" s="56"/>
    </row>
    <row r="38" spans="1:6" ht="15.5">
      <c r="A38" s="2"/>
      <c r="B38" s="15"/>
      <c r="C38" s="56"/>
      <c r="D38" s="56"/>
      <c r="E38" s="56"/>
      <c r="F38" s="56"/>
    </row>
  </sheetData>
  <mergeCells count="3">
    <mergeCell ref="A4:F4"/>
    <mergeCell ref="C2:F2"/>
    <mergeCell ref="C1:F1"/>
  </mergeCells>
  <phoneticPr fontId="3" type="noConversion"/>
  <pageMargins left="0.78740157480314965" right="0.19685039370078741" top="0.78740157480314965" bottom="0.78740157480314965" header="0.51181102362204722" footer="0.43307086614173229"/>
  <pageSetup paperSize="9" scale="5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"/>
  <sheetViews>
    <sheetView zoomScale="70" zoomScaleNormal="70" workbookViewId="0">
      <selection activeCell="F19" sqref="F19"/>
    </sheetView>
  </sheetViews>
  <sheetFormatPr defaultColWidth="9.1796875" defaultRowHeight="13"/>
  <cols>
    <col min="1" max="1" width="15.26953125" style="3" customWidth="1"/>
    <col min="2" max="4" width="27" style="3" customWidth="1"/>
    <col min="5" max="5" width="22.1796875" style="163" customWidth="1"/>
    <col min="6" max="6" width="21.1796875" style="163" customWidth="1"/>
    <col min="7" max="7" width="30" style="163" customWidth="1"/>
    <col min="8" max="16384" width="9.1796875" style="3"/>
  </cols>
  <sheetData>
    <row r="1" spans="1:8" ht="90.75" customHeight="1">
      <c r="D1" s="207" t="s">
        <v>297</v>
      </c>
      <c r="E1" s="207"/>
      <c r="F1" s="207"/>
      <c r="G1" s="207"/>
      <c r="H1" s="172"/>
    </row>
    <row r="2" spans="1:8" ht="57" customHeight="1">
      <c r="D2" s="204" t="s">
        <v>309</v>
      </c>
      <c r="E2" s="204"/>
      <c r="F2" s="204"/>
      <c r="G2" s="205"/>
    </row>
    <row r="3" spans="1:8" ht="19.5" customHeight="1">
      <c r="E3" s="164"/>
      <c r="F3" s="164"/>
      <c r="G3" s="73"/>
    </row>
    <row r="4" spans="1:8" s="165" customFormat="1" ht="57.75" customHeight="1">
      <c r="A4" s="208" t="s">
        <v>311</v>
      </c>
      <c r="B4" s="209"/>
      <c r="C4" s="209"/>
      <c r="D4" s="209"/>
      <c r="E4" s="209"/>
      <c r="F4" s="209"/>
      <c r="G4" s="209"/>
    </row>
    <row r="5" spans="1:8" s="165" customFormat="1" ht="21" customHeight="1">
      <c r="A5" s="74"/>
      <c r="B5" s="39"/>
      <c r="C5" s="39"/>
      <c r="D5" s="39"/>
      <c r="E5" s="39"/>
      <c r="F5" s="39"/>
      <c r="G5" s="39"/>
    </row>
    <row r="6" spans="1:8" s="165" customFormat="1" ht="18">
      <c r="A6" s="166"/>
      <c r="E6" s="167"/>
      <c r="F6" s="167"/>
      <c r="G6" s="168" t="s">
        <v>41</v>
      </c>
    </row>
    <row r="7" spans="1:8" s="1" customFormat="1" ht="42.75" customHeight="1">
      <c r="A7" s="169" t="s">
        <v>303</v>
      </c>
      <c r="B7" s="210" t="s">
        <v>304</v>
      </c>
      <c r="C7" s="210"/>
      <c r="D7" s="210"/>
      <c r="E7" s="169" t="s">
        <v>305</v>
      </c>
      <c r="F7" s="169" t="s">
        <v>306</v>
      </c>
      <c r="G7" s="28" t="s">
        <v>307</v>
      </c>
    </row>
    <row r="8" spans="1:8" s="29" customFormat="1" ht="39" customHeight="1">
      <c r="A8" s="50" t="s">
        <v>67</v>
      </c>
      <c r="B8" s="211" t="s">
        <v>312</v>
      </c>
      <c r="C8" s="211"/>
      <c r="D8" s="211"/>
      <c r="E8" s="180">
        <v>13300.92</v>
      </c>
      <c r="F8" s="184">
        <f>G8-E8</f>
        <v>1033.5499999999993</v>
      </c>
      <c r="G8" s="184">
        <v>14334.47</v>
      </c>
    </row>
    <row r="9" spans="1:8" s="171" customFormat="1" ht="24" customHeight="1">
      <c r="A9" s="170" t="s">
        <v>100</v>
      </c>
      <c r="B9" s="212" t="s">
        <v>308</v>
      </c>
      <c r="C9" s="212"/>
      <c r="D9" s="212"/>
      <c r="E9" s="181">
        <f>E8</f>
        <v>13300.92</v>
      </c>
      <c r="F9" s="182">
        <f>F8</f>
        <v>1033.5499999999993</v>
      </c>
      <c r="G9" s="183">
        <f>G8</f>
        <v>14334.47</v>
      </c>
    </row>
  </sheetData>
  <mergeCells count="6">
    <mergeCell ref="D1:G1"/>
    <mergeCell ref="A4:G4"/>
    <mergeCell ref="B7:D7"/>
    <mergeCell ref="B8:D8"/>
    <mergeCell ref="B9:D9"/>
    <mergeCell ref="D2:G2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7">
    <tabColor theme="2" tint="-0.249977111117893"/>
    <pageSetUpPr fitToPage="1"/>
  </sheetPr>
  <dimension ref="A1:G86"/>
  <sheetViews>
    <sheetView view="pageBreakPreview" topLeftCell="A13" zoomScale="75" zoomScaleNormal="75" zoomScaleSheetLayoutView="100" workbookViewId="0">
      <selection activeCell="B1" sqref="B1:E2"/>
    </sheetView>
  </sheetViews>
  <sheetFormatPr defaultRowHeight="13"/>
  <cols>
    <col min="1" max="1" width="89" style="14" customWidth="1"/>
    <col min="2" max="2" width="13.7265625" style="4" customWidth="1"/>
    <col min="3" max="3" width="15.81640625" style="4" customWidth="1"/>
    <col min="4" max="4" width="22.26953125" style="4" customWidth="1"/>
    <col min="5" max="5" width="16.26953125" style="13" customWidth="1"/>
    <col min="6" max="6" width="13.54296875" customWidth="1"/>
    <col min="7" max="7" width="10.7265625" bestFit="1" customWidth="1"/>
  </cols>
  <sheetData>
    <row r="1" spans="1:7" ht="137.25" customHeight="1">
      <c r="B1" s="206" t="s">
        <v>299</v>
      </c>
      <c r="C1" s="206"/>
      <c r="D1" s="206"/>
      <c r="E1" s="206"/>
    </row>
    <row r="2" spans="1:7" ht="65.25" customHeight="1">
      <c r="B2" s="206" t="s">
        <v>300</v>
      </c>
      <c r="C2" s="206"/>
      <c r="D2" s="206"/>
      <c r="E2" s="205"/>
    </row>
    <row r="3" spans="1:7" ht="17.25" customHeight="1">
      <c r="E3" s="17"/>
    </row>
    <row r="4" spans="1:7" ht="80.25" customHeight="1">
      <c r="A4" s="208" t="s">
        <v>281</v>
      </c>
      <c r="B4" s="208"/>
      <c r="C4" s="208"/>
      <c r="D4" s="208"/>
      <c r="E4" s="208"/>
      <c r="F4" s="16"/>
    </row>
    <row r="5" spans="1:7" ht="18" customHeight="1">
      <c r="A5" s="74"/>
      <c r="B5" s="74"/>
      <c r="C5" s="74"/>
      <c r="D5" s="74"/>
      <c r="E5" s="74"/>
      <c r="F5" s="16"/>
    </row>
    <row r="6" spans="1:7" s="15" customFormat="1" ht="15.5">
      <c r="A6" s="16"/>
      <c r="B6" s="26"/>
      <c r="C6" s="26"/>
      <c r="D6" s="26"/>
      <c r="E6" s="102" t="s">
        <v>148</v>
      </c>
      <c r="F6" s="16"/>
      <c r="G6"/>
    </row>
    <row r="7" spans="1:7" s="36" customFormat="1" ht="81" customHeight="1">
      <c r="A7" s="28" t="s">
        <v>25</v>
      </c>
      <c r="B7" s="28" t="s">
        <v>43</v>
      </c>
      <c r="C7" s="28" t="s">
        <v>286</v>
      </c>
      <c r="D7" s="28" t="s">
        <v>314</v>
      </c>
      <c r="E7" s="28" t="s">
        <v>285</v>
      </c>
    </row>
    <row r="8" spans="1:7" s="36" customFormat="1" ht="18">
      <c r="A8" s="30">
        <v>1</v>
      </c>
      <c r="B8" s="35">
        <v>2</v>
      </c>
      <c r="C8" s="35"/>
      <c r="D8" s="30">
        <v>3</v>
      </c>
      <c r="E8" s="30">
        <v>4</v>
      </c>
    </row>
    <row r="9" spans="1:7" s="38" customFormat="1" ht="18">
      <c r="A9" s="59" t="s">
        <v>24</v>
      </c>
      <c r="B9" s="55" t="s">
        <v>67</v>
      </c>
      <c r="C9" s="126">
        <f>'4'!G9</f>
        <v>6249.01</v>
      </c>
      <c r="D9" s="126">
        <f>'4'!H9</f>
        <v>-384.6899999999996</v>
      </c>
      <c r="E9" s="126">
        <f>'4'!I9</f>
        <v>5864.3200000000006</v>
      </c>
    </row>
    <row r="10" spans="1:7" s="29" customFormat="1" ht="31">
      <c r="A10" s="116" t="s">
        <v>23</v>
      </c>
      <c r="B10" s="43" t="s">
        <v>39</v>
      </c>
      <c r="C10" s="128">
        <v>585.36</v>
      </c>
      <c r="D10" s="128">
        <f>'4'!H10</f>
        <v>0</v>
      </c>
      <c r="E10" s="130">
        <f>'4'!I10</f>
        <v>585.36</v>
      </c>
    </row>
    <row r="11" spans="1:7" s="29" customFormat="1" ht="46.5">
      <c r="A11" s="116" t="s">
        <v>22</v>
      </c>
      <c r="B11" s="43" t="s">
        <v>32</v>
      </c>
      <c r="C11" s="128">
        <v>672.05</v>
      </c>
      <c r="D11" s="128">
        <f>'4'!H15</f>
        <v>92.690000000000055</v>
      </c>
      <c r="E11" s="130">
        <f>'4'!I15</f>
        <v>895.2</v>
      </c>
    </row>
    <row r="12" spans="1:7" s="29" customFormat="1" ht="31">
      <c r="A12" s="116" t="s">
        <v>196</v>
      </c>
      <c r="B12" s="43" t="s">
        <v>202</v>
      </c>
      <c r="C12" s="128">
        <f>'4'!G47</f>
        <v>0.1</v>
      </c>
      <c r="D12" s="128">
        <f>'4'!H47</f>
        <v>0</v>
      </c>
      <c r="E12" s="130">
        <f>'4'!I47</f>
        <v>0.1</v>
      </c>
    </row>
    <row r="13" spans="1:7" s="29" customFormat="1" ht="17.5">
      <c r="A13" s="116" t="s">
        <v>278</v>
      </c>
      <c r="B13" s="43" t="s">
        <v>277</v>
      </c>
      <c r="C13" s="128">
        <v>0</v>
      </c>
      <c r="D13" s="128">
        <v>211.05</v>
      </c>
      <c r="E13" s="130">
        <f>'4'!I50</f>
        <v>211.05</v>
      </c>
    </row>
    <row r="14" spans="1:7" s="29" customFormat="1" ht="17.5">
      <c r="A14" s="108" t="s">
        <v>279</v>
      </c>
      <c r="B14" s="43" t="s">
        <v>201</v>
      </c>
      <c r="C14" s="128">
        <f>'4'!G52</f>
        <v>60</v>
      </c>
      <c r="D14" s="128">
        <f>'4'!H52</f>
        <v>0</v>
      </c>
      <c r="E14" s="130">
        <f>'4'!I52</f>
        <v>60</v>
      </c>
    </row>
    <row r="15" spans="1:7" s="29" customFormat="1" ht="17.5">
      <c r="A15" s="108" t="s">
        <v>21</v>
      </c>
      <c r="B15" s="43" t="s">
        <v>33</v>
      </c>
      <c r="C15" s="128">
        <v>4483.79</v>
      </c>
      <c r="D15" s="128">
        <f>'4'!H31</f>
        <v>-477.37999999999994</v>
      </c>
      <c r="E15" s="130">
        <f>'4'!I31</f>
        <v>4112.6099999999997</v>
      </c>
    </row>
    <row r="16" spans="1:7" s="38" customFormat="1" ht="18">
      <c r="A16" s="59" t="s">
        <v>133</v>
      </c>
      <c r="B16" s="55" t="s">
        <v>68</v>
      </c>
      <c r="C16" s="126">
        <f>'4'!G55</f>
        <v>153.1</v>
      </c>
      <c r="D16" s="126">
        <f>'4'!H55</f>
        <v>6.0000000000000284</v>
      </c>
      <c r="E16" s="126">
        <f>'4'!I55</f>
        <v>159.10000000000002</v>
      </c>
    </row>
    <row r="17" spans="1:5" s="29" customFormat="1" ht="17.5">
      <c r="A17" s="62" t="s">
        <v>134</v>
      </c>
      <c r="B17" s="43" t="s">
        <v>137</v>
      </c>
      <c r="C17" s="128">
        <f>'4'!G56</f>
        <v>153.1</v>
      </c>
      <c r="D17" s="128">
        <f>'4'!H56</f>
        <v>6.0000000000000142</v>
      </c>
      <c r="E17" s="128">
        <f>'4'!I56</f>
        <v>159.10000000000002</v>
      </c>
    </row>
    <row r="18" spans="1:5" s="38" customFormat="1" ht="30.75" customHeight="1">
      <c r="A18" s="59" t="s">
        <v>20</v>
      </c>
      <c r="B18" s="55" t="s">
        <v>73</v>
      </c>
      <c r="C18" s="126">
        <f>'4'!G61</f>
        <v>506.8</v>
      </c>
      <c r="D18" s="126">
        <f>'4'!H61</f>
        <v>12.449999999999989</v>
      </c>
      <c r="E18" s="126">
        <f>'4'!I61</f>
        <v>519.25</v>
      </c>
    </row>
    <row r="19" spans="1:5" s="29" customFormat="1" ht="31">
      <c r="A19" s="62" t="s">
        <v>177</v>
      </c>
      <c r="B19" s="43" t="s">
        <v>178</v>
      </c>
      <c r="C19" s="128">
        <f>'4'!G62</f>
        <v>0</v>
      </c>
      <c r="D19" s="128">
        <f>'4'!H62</f>
        <v>0</v>
      </c>
      <c r="E19" s="128">
        <f>'4'!I62</f>
        <v>0</v>
      </c>
    </row>
    <row r="20" spans="1:5" s="29" customFormat="1" ht="31">
      <c r="A20" s="108" t="s">
        <v>276</v>
      </c>
      <c r="B20" s="43" t="s">
        <v>136</v>
      </c>
      <c r="C20" s="128">
        <f>'4'!G67</f>
        <v>491.8</v>
      </c>
      <c r="D20" s="128">
        <f>'4'!H67</f>
        <v>12.449999999999989</v>
      </c>
      <c r="E20" s="128">
        <f>'4'!I67</f>
        <v>504.25</v>
      </c>
    </row>
    <row r="21" spans="1:5" s="29" customFormat="1" ht="31">
      <c r="A21" s="62" t="s">
        <v>179</v>
      </c>
      <c r="B21" s="43" t="s">
        <v>180</v>
      </c>
      <c r="C21" s="128">
        <f>'4'!G71</f>
        <v>15</v>
      </c>
      <c r="D21" s="128">
        <f>'4'!H71</f>
        <v>0</v>
      </c>
      <c r="E21" s="128">
        <f>'4'!I71</f>
        <v>15</v>
      </c>
    </row>
    <row r="22" spans="1:5" s="38" customFormat="1" ht="18">
      <c r="A22" s="59" t="s">
        <v>19</v>
      </c>
      <c r="B22" s="55" t="s">
        <v>70</v>
      </c>
      <c r="C22" s="126">
        <f>'4'!G80</f>
        <v>2000.21</v>
      </c>
      <c r="D22" s="126">
        <f>E22-C22</f>
        <v>297.48999999999978</v>
      </c>
      <c r="E22" s="126">
        <f>'4'!I80</f>
        <v>2297.6999999999998</v>
      </c>
    </row>
    <row r="23" spans="1:5" s="38" customFormat="1" ht="18">
      <c r="A23" s="62" t="s">
        <v>254</v>
      </c>
      <c r="B23" s="43" t="s">
        <v>288</v>
      </c>
      <c r="C23" s="128">
        <f>'4'!G81</f>
        <v>1820.21</v>
      </c>
      <c r="D23" s="128">
        <f>'4'!H81</f>
        <v>251.98999999999978</v>
      </c>
      <c r="E23" s="128">
        <f>'4'!I81</f>
        <v>2072.1999999999998</v>
      </c>
    </row>
    <row r="24" spans="1:5" s="29" customFormat="1" ht="17.5">
      <c r="A24" s="62" t="s">
        <v>108</v>
      </c>
      <c r="B24" s="43" t="s">
        <v>110</v>
      </c>
      <c r="C24" s="128">
        <f>'4'!G85</f>
        <v>180</v>
      </c>
      <c r="D24" s="128">
        <f>'4'!H85</f>
        <v>45.5</v>
      </c>
      <c r="E24" s="128">
        <f>'4'!I85</f>
        <v>225.5</v>
      </c>
    </row>
    <row r="25" spans="1:5" s="38" customFormat="1" ht="18">
      <c r="A25" s="59" t="s">
        <v>18</v>
      </c>
      <c r="B25" s="55" t="s">
        <v>74</v>
      </c>
      <c r="C25" s="126">
        <f>'4'!G88</f>
        <v>1113.8499999999999</v>
      </c>
      <c r="D25" s="126">
        <f>'4'!H88</f>
        <v>-152.88999999999987</v>
      </c>
      <c r="E25" s="126">
        <f>'4'!I88</f>
        <v>960.96</v>
      </c>
    </row>
    <row r="26" spans="1:5" s="29" customFormat="1" ht="17.5">
      <c r="A26" s="62" t="s">
        <v>191</v>
      </c>
      <c r="B26" s="43" t="s">
        <v>203</v>
      </c>
      <c r="C26" s="128">
        <f>'4'!G89</f>
        <v>216.11</v>
      </c>
      <c r="D26" s="128">
        <f>'4'!H89</f>
        <v>23.72999999999999</v>
      </c>
      <c r="E26" s="128">
        <f>'4'!I89</f>
        <v>239.84</v>
      </c>
    </row>
    <row r="27" spans="1:5" s="29" customFormat="1" ht="17.5">
      <c r="A27" s="62" t="s">
        <v>17</v>
      </c>
      <c r="B27" s="43" t="s">
        <v>34</v>
      </c>
      <c r="C27" s="128">
        <f>'4'!G94</f>
        <v>897.74</v>
      </c>
      <c r="D27" s="128">
        <f>'4'!H94</f>
        <v>-176.62</v>
      </c>
      <c r="E27" s="128">
        <f>'4'!I94</f>
        <v>721.12</v>
      </c>
    </row>
    <row r="28" spans="1:5" s="38" customFormat="1" ht="18">
      <c r="A28" s="59" t="s">
        <v>40</v>
      </c>
      <c r="B28" s="55" t="s">
        <v>75</v>
      </c>
      <c r="C28" s="126">
        <f>'4'!G99</f>
        <v>3277.95</v>
      </c>
      <c r="D28" s="126">
        <f>'4'!H99</f>
        <v>1255.1900000000005</v>
      </c>
      <c r="E28" s="126">
        <f>'4'!I99</f>
        <v>4533.1400000000003</v>
      </c>
    </row>
    <row r="29" spans="1:5" s="29" customFormat="1" ht="17.5">
      <c r="A29" s="62" t="s">
        <v>16</v>
      </c>
      <c r="B29" s="43" t="s">
        <v>35</v>
      </c>
      <c r="C29" s="128">
        <f>'4'!G100</f>
        <v>3277.95</v>
      </c>
      <c r="D29" s="128">
        <f>'4'!H100</f>
        <v>1255.1900000000005</v>
      </c>
      <c r="E29" s="128">
        <f>'4'!I100</f>
        <v>4533.1400000000003</v>
      </c>
    </row>
    <row r="30" spans="1:5" s="38" customFormat="1" ht="18">
      <c r="A30" s="59" t="s">
        <v>36</v>
      </c>
      <c r="B30" s="55" t="s">
        <v>76</v>
      </c>
      <c r="C30" s="126">
        <v>0</v>
      </c>
      <c r="D30" s="126">
        <f>E30-C30</f>
        <v>0</v>
      </c>
      <c r="E30" s="126">
        <v>0</v>
      </c>
    </row>
    <row r="31" spans="1:5" s="29" customFormat="1" ht="17.5">
      <c r="A31" s="62" t="s">
        <v>37</v>
      </c>
      <c r="B31" s="43" t="s">
        <v>38</v>
      </c>
      <c r="C31" s="128">
        <v>0</v>
      </c>
      <c r="D31" s="126">
        <f t="shared" ref="D31:D33" si="0">E31-C31</f>
        <v>0</v>
      </c>
      <c r="E31" s="128">
        <v>0</v>
      </c>
    </row>
    <row r="32" spans="1:5" s="38" customFormat="1" ht="18">
      <c r="A32" s="59" t="s">
        <v>49</v>
      </c>
      <c r="B32" s="55" t="s">
        <v>97</v>
      </c>
      <c r="C32" s="126">
        <v>0</v>
      </c>
      <c r="D32" s="126">
        <f t="shared" si="0"/>
        <v>0</v>
      </c>
      <c r="E32" s="126">
        <v>0</v>
      </c>
    </row>
    <row r="33" spans="1:7" s="29" customFormat="1" ht="17.5">
      <c r="B33" s="43" t="s">
        <v>50</v>
      </c>
      <c r="C33" s="128">
        <v>0</v>
      </c>
      <c r="D33" s="126">
        <f t="shared" si="0"/>
        <v>0</v>
      </c>
      <c r="E33" s="128">
        <v>0</v>
      </c>
      <c r="F33" s="131"/>
    </row>
    <row r="34" spans="1:7" s="38" customFormat="1" ht="18">
      <c r="A34" s="62" t="s">
        <v>98</v>
      </c>
      <c r="B34" s="53"/>
      <c r="C34" s="126">
        <f>C9+C16+C18+C22+C25+C28+C30+C32</f>
        <v>13300.920000000002</v>
      </c>
      <c r="D34" s="126">
        <f>D9+D16+D18+D22+D25+D28+D30+D32</f>
        <v>1033.5500000000009</v>
      </c>
      <c r="E34" s="185">
        <f>E9+E16+E18+E22+E25+E29</f>
        <v>14334.470000000001</v>
      </c>
      <c r="G34" s="179"/>
    </row>
    <row r="35" spans="1:7" s="29" customFormat="1" ht="18">
      <c r="A35" s="64" t="s">
        <v>15</v>
      </c>
      <c r="B35" s="33"/>
      <c r="C35" s="33"/>
      <c r="D35" s="33"/>
      <c r="E35" s="34"/>
      <c r="F35" s="131"/>
    </row>
    <row r="36" spans="1:7" s="29" customFormat="1" ht="18">
      <c r="A36" s="32"/>
      <c r="B36" s="33"/>
      <c r="C36" s="33"/>
      <c r="D36" s="33"/>
      <c r="E36" s="132"/>
    </row>
    <row r="37" spans="1:7" s="29" customFormat="1" ht="18">
      <c r="A37" s="32"/>
      <c r="B37" s="33"/>
      <c r="C37" s="33"/>
      <c r="D37" s="33"/>
      <c r="E37" s="34"/>
    </row>
    <row r="38" spans="1:7" s="29" customFormat="1" ht="18">
      <c r="A38" s="32"/>
      <c r="B38" s="33"/>
      <c r="C38" s="33"/>
      <c r="D38" s="33"/>
      <c r="E38" s="34"/>
    </row>
    <row r="39" spans="1:7" s="29" customFormat="1" ht="18">
      <c r="A39" s="32"/>
      <c r="B39" s="33"/>
      <c r="C39" s="33"/>
      <c r="D39" s="33"/>
      <c r="E39" s="34"/>
    </row>
    <row r="40" spans="1:7" s="29" customFormat="1" ht="18">
      <c r="A40" s="32"/>
      <c r="B40" s="33"/>
      <c r="C40" s="33"/>
      <c r="D40" s="33"/>
      <c r="E40" s="34"/>
    </row>
    <row r="41" spans="1:7" s="29" customFormat="1" ht="18">
      <c r="A41" s="32"/>
      <c r="B41" s="33"/>
      <c r="C41" s="33"/>
      <c r="D41" s="33"/>
      <c r="E41" s="34"/>
    </row>
    <row r="42" spans="1:7" s="29" customFormat="1" ht="18">
      <c r="A42" s="32"/>
      <c r="B42" s="33"/>
      <c r="C42" s="33"/>
      <c r="D42" s="33"/>
      <c r="E42" s="34"/>
    </row>
    <row r="43" spans="1:7" s="29" customFormat="1" ht="18">
      <c r="A43" s="32"/>
      <c r="B43" s="33"/>
      <c r="C43" s="33"/>
      <c r="D43" s="33"/>
      <c r="E43" s="34"/>
    </row>
    <row r="44" spans="1:7" s="29" customFormat="1" ht="18">
      <c r="A44" s="32"/>
      <c r="B44" s="33"/>
      <c r="C44" s="33"/>
      <c r="D44" s="33"/>
      <c r="E44" s="34"/>
    </row>
    <row r="45" spans="1:7" s="29" customFormat="1" ht="18">
      <c r="A45" s="32"/>
      <c r="B45" s="33"/>
      <c r="C45" s="33"/>
      <c r="D45" s="33"/>
      <c r="E45" s="34"/>
    </row>
    <row r="46" spans="1:7" s="29" customFormat="1" ht="18">
      <c r="A46" s="32"/>
      <c r="B46" s="33"/>
      <c r="C46" s="33"/>
      <c r="D46" s="33"/>
      <c r="E46" s="34"/>
    </row>
    <row r="47" spans="1:7" s="29" customFormat="1" ht="18">
      <c r="A47" s="32"/>
      <c r="B47" s="33"/>
      <c r="C47" s="33"/>
      <c r="D47" s="33"/>
      <c r="E47" s="34"/>
    </row>
    <row r="48" spans="1:7" s="29" customFormat="1" ht="18">
      <c r="A48" s="32"/>
      <c r="B48" s="33"/>
      <c r="C48" s="33"/>
      <c r="D48" s="33"/>
      <c r="E48" s="34"/>
    </row>
    <row r="49" spans="1:5" s="29" customFormat="1" ht="18">
      <c r="A49" s="32"/>
      <c r="B49" s="33"/>
      <c r="C49" s="33"/>
      <c r="D49" s="33"/>
      <c r="E49" s="34"/>
    </row>
    <row r="50" spans="1:5" s="29" customFormat="1" ht="18">
      <c r="A50" s="32"/>
      <c r="B50" s="33"/>
      <c r="C50" s="33"/>
      <c r="D50" s="33"/>
      <c r="E50" s="34"/>
    </row>
    <row r="51" spans="1:5" s="29" customFormat="1" ht="18">
      <c r="A51" s="32"/>
      <c r="B51" s="33"/>
      <c r="C51" s="33"/>
      <c r="D51" s="33"/>
      <c r="E51" s="34"/>
    </row>
    <row r="52" spans="1:5" s="29" customFormat="1" ht="18">
      <c r="A52" s="32"/>
      <c r="B52" s="33"/>
      <c r="C52" s="33"/>
      <c r="D52" s="33"/>
      <c r="E52" s="34"/>
    </row>
    <row r="53" spans="1:5" s="29" customFormat="1" ht="18">
      <c r="A53" s="32"/>
      <c r="B53" s="33"/>
      <c r="C53" s="33"/>
      <c r="D53" s="33"/>
      <c r="E53" s="34"/>
    </row>
    <row r="54" spans="1:5" s="29" customFormat="1" ht="18">
      <c r="A54" s="32"/>
      <c r="B54" s="33"/>
      <c r="C54" s="33"/>
      <c r="D54" s="33"/>
      <c r="E54" s="34"/>
    </row>
    <row r="55" spans="1:5" s="29" customFormat="1" ht="18">
      <c r="A55" s="32"/>
      <c r="B55" s="33"/>
      <c r="C55" s="33"/>
      <c r="D55" s="33"/>
      <c r="E55" s="34"/>
    </row>
    <row r="56" spans="1:5" s="29" customFormat="1" ht="18">
      <c r="A56" s="32"/>
      <c r="B56" s="33"/>
      <c r="C56" s="33"/>
      <c r="D56" s="33"/>
      <c r="E56" s="34"/>
    </row>
    <row r="57" spans="1:5" s="29" customFormat="1" ht="18">
      <c r="A57" s="32"/>
      <c r="B57" s="33"/>
      <c r="C57" s="33"/>
      <c r="D57" s="33"/>
      <c r="E57" s="34"/>
    </row>
    <row r="58" spans="1:5" s="29" customFormat="1" ht="18">
      <c r="A58" s="32"/>
      <c r="B58" s="33"/>
      <c r="C58" s="33"/>
      <c r="D58" s="33"/>
      <c r="E58" s="34"/>
    </row>
    <row r="59" spans="1:5" s="29" customFormat="1" ht="18">
      <c r="A59" s="32"/>
      <c r="B59" s="33"/>
      <c r="C59" s="33"/>
      <c r="D59" s="33"/>
      <c r="E59" s="34"/>
    </row>
    <row r="60" spans="1:5" s="29" customFormat="1" ht="18">
      <c r="A60" s="32"/>
      <c r="B60" s="33"/>
      <c r="C60" s="33"/>
      <c r="D60" s="33"/>
      <c r="E60" s="34"/>
    </row>
    <row r="61" spans="1:5" s="29" customFormat="1" ht="18">
      <c r="A61" s="32"/>
      <c r="B61" s="33"/>
      <c r="C61" s="33"/>
      <c r="D61" s="33"/>
      <c r="E61" s="34"/>
    </row>
    <row r="62" spans="1:5" ht="18">
      <c r="A62" s="32"/>
      <c r="B62" s="27"/>
      <c r="C62" s="33"/>
      <c r="D62" s="33"/>
    </row>
    <row r="63" spans="1:5" ht="18">
      <c r="B63" s="27"/>
      <c r="C63" s="33"/>
      <c r="D63" s="33"/>
    </row>
    <row r="64" spans="1:5">
      <c r="B64" s="27"/>
      <c r="C64" s="27"/>
      <c r="D64" s="27"/>
    </row>
    <row r="65" spans="2:4">
      <c r="B65" s="27"/>
      <c r="C65" s="27"/>
      <c r="D65" s="27"/>
    </row>
    <row r="66" spans="2:4">
      <c r="B66" s="27"/>
      <c r="C66" s="27"/>
      <c r="D66" s="27"/>
    </row>
    <row r="67" spans="2:4">
      <c r="B67" s="27"/>
      <c r="C67" s="27"/>
      <c r="D67" s="27"/>
    </row>
    <row r="68" spans="2:4">
      <c r="B68" s="27"/>
      <c r="C68" s="27"/>
      <c r="D68" s="27"/>
    </row>
    <row r="69" spans="2:4">
      <c r="B69" s="27"/>
      <c r="C69" s="27"/>
      <c r="D69" s="27"/>
    </row>
    <row r="70" spans="2:4">
      <c r="B70" s="27"/>
      <c r="C70" s="27"/>
      <c r="D70" s="27"/>
    </row>
    <row r="71" spans="2:4">
      <c r="B71" s="27"/>
      <c r="C71" s="27"/>
      <c r="D71" s="27"/>
    </row>
    <row r="72" spans="2:4">
      <c r="B72" s="27"/>
      <c r="C72" s="27"/>
      <c r="D72" s="27"/>
    </row>
    <row r="73" spans="2:4">
      <c r="B73" s="27"/>
      <c r="C73" s="27"/>
      <c r="D73" s="27"/>
    </row>
    <row r="74" spans="2:4">
      <c r="B74" s="27"/>
      <c r="C74" s="27"/>
      <c r="D74" s="27"/>
    </row>
    <row r="75" spans="2:4">
      <c r="B75" s="27"/>
      <c r="C75" s="27"/>
      <c r="D75" s="27"/>
    </row>
    <row r="76" spans="2:4">
      <c r="B76" s="27"/>
      <c r="C76" s="27"/>
      <c r="D76" s="27"/>
    </row>
    <row r="77" spans="2:4">
      <c r="B77" s="27"/>
      <c r="C77" s="27"/>
      <c r="D77" s="27"/>
    </row>
    <row r="78" spans="2:4">
      <c r="B78" s="27"/>
      <c r="C78" s="27"/>
      <c r="D78" s="27"/>
    </row>
    <row r="79" spans="2:4">
      <c r="B79" s="27"/>
      <c r="C79" s="27"/>
      <c r="D79" s="27"/>
    </row>
    <row r="80" spans="2:4">
      <c r="B80" s="27"/>
      <c r="C80" s="27"/>
      <c r="D80" s="27"/>
    </row>
    <row r="81" spans="2:4">
      <c r="B81" s="27"/>
      <c r="C81" s="27"/>
      <c r="D81" s="27"/>
    </row>
    <row r="82" spans="2:4">
      <c r="B82" s="27"/>
      <c r="C82" s="27"/>
      <c r="D82" s="27"/>
    </row>
    <row r="83" spans="2:4">
      <c r="B83" s="27"/>
      <c r="C83" s="27"/>
      <c r="D83" s="27"/>
    </row>
    <row r="84" spans="2:4">
      <c r="B84" s="27"/>
      <c r="C84" s="27"/>
      <c r="D84" s="27"/>
    </row>
    <row r="85" spans="2:4">
      <c r="C85" s="27"/>
      <c r="D85" s="27"/>
    </row>
    <row r="86" spans="2:4">
      <c r="C86" s="27"/>
      <c r="D86" s="27"/>
    </row>
  </sheetData>
  <mergeCells count="3">
    <mergeCell ref="A4:E4"/>
    <mergeCell ref="B2:E2"/>
    <mergeCell ref="B1:E1"/>
  </mergeCells>
  <phoneticPr fontId="3" type="noConversion"/>
  <pageMargins left="0.98425196850393704" right="0.59055118110236227" top="0.78740157480314965" bottom="0.78740157480314965" header="0.27559055118110237" footer="0.27559055118110237"/>
  <pageSetup paperSize="9" scale="5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O118"/>
  <sheetViews>
    <sheetView view="pageBreakPreview" topLeftCell="A97" zoomScale="75" zoomScaleNormal="75" workbookViewId="0">
      <selection activeCell="H14" sqref="H14"/>
    </sheetView>
  </sheetViews>
  <sheetFormatPr defaultColWidth="3.54296875" defaultRowHeight="13"/>
  <cols>
    <col min="1" max="1" width="5.26953125" style="18" customWidth="1"/>
    <col min="2" max="2" width="95.7265625" style="19" customWidth="1"/>
    <col min="3" max="3" width="8.54296875" style="20" customWidth="1"/>
    <col min="4" max="4" width="8.453125" style="20" customWidth="1"/>
    <col min="5" max="5" width="14.7265625" style="20" customWidth="1"/>
    <col min="6" max="6" width="13" style="20" customWidth="1"/>
    <col min="7" max="7" width="16.1796875" style="20" customWidth="1"/>
    <col min="8" max="8" width="16.81640625" style="20" customWidth="1"/>
    <col min="9" max="9" width="13.81640625" style="20" customWidth="1"/>
    <col min="10" max="10" width="16.7265625" style="21" customWidth="1"/>
    <col min="11" max="11" width="14.1796875" style="21" customWidth="1"/>
    <col min="12" max="12" width="9.1796875" style="21" customWidth="1"/>
    <col min="13" max="13" width="13.54296875" style="21" customWidth="1"/>
    <col min="14" max="14" width="9.1796875" style="21" customWidth="1"/>
    <col min="15" max="15" width="23.81640625" style="21" customWidth="1"/>
    <col min="16" max="19" width="9.1796875" style="21" customWidth="1"/>
    <col min="20" max="20" width="4" style="21" customWidth="1"/>
    <col min="21" max="254" width="9.1796875" style="21" customWidth="1"/>
    <col min="255" max="16384" width="3.54296875" style="21"/>
  </cols>
  <sheetData>
    <row r="1" spans="1:13" ht="113.25" customHeight="1">
      <c r="E1" s="207" t="s">
        <v>301</v>
      </c>
      <c r="F1" s="207"/>
      <c r="G1" s="207"/>
      <c r="H1" s="207"/>
      <c r="I1" s="207"/>
    </row>
    <row r="2" spans="1:13" ht="83.25" customHeight="1">
      <c r="E2" s="206" t="s">
        <v>302</v>
      </c>
      <c r="F2" s="206"/>
      <c r="G2" s="206"/>
      <c r="H2" s="206"/>
      <c r="I2" s="206"/>
    </row>
    <row r="3" spans="1:13" ht="15.75" customHeight="1">
      <c r="F3" s="22"/>
      <c r="H3" s="22"/>
      <c r="I3" s="22"/>
    </row>
    <row r="4" spans="1:13" s="1" customFormat="1" ht="75" customHeight="1">
      <c r="A4" s="208" t="s">
        <v>283</v>
      </c>
      <c r="B4" s="208"/>
      <c r="C4" s="208"/>
      <c r="D4" s="208"/>
      <c r="E4" s="208"/>
      <c r="F4" s="208"/>
      <c r="G4" s="208"/>
      <c r="H4" s="208"/>
      <c r="I4" s="203"/>
    </row>
    <row r="5" spans="1:13" s="1" customFormat="1" ht="21" customHeight="1">
      <c r="A5" s="74"/>
      <c r="B5" s="74"/>
      <c r="C5" s="74"/>
      <c r="D5" s="74"/>
      <c r="E5" s="74"/>
      <c r="F5" s="74"/>
      <c r="G5" s="74"/>
      <c r="H5" s="74"/>
      <c r="I5" s="29"/>
    </row>
    <row r="6" spans="1:13" s="25" customFormat="1" ht="15.75" customHeight="1">
      <c r="A6" s="23"/>
      <c r="B6" s="23"/>
      <c r="C6" s="23"/>
      <c r="D6" s="23"/>
      <c r="E6" s="24"/>
      <c r="F6" s="214" t="s">
        <v>41</v>
      </c>
      <c r="G6" s="214"/>
      <c r="H6" s="214"/>
      <c r="I6" s="214"/>
    </row>
    <row r="7" spans="1:13" s="37" customFormat="1" ht="80.25" customHeight="1">
      <c r="A7" s="28" t="s">
        <v>26</v>
      </c>
      <c r="B7" s="28" t="s">
        <v>27</v>
      </c>
      <c r="C7" s="103" t="s">
        <v>44</v>
      </c>
      <c r="D7" s="103" t="s">
        <v>45</v>
      </c>
      <c r="E7" s="104" t="s">
        <v>46</v>
      </c>
      <c r="F7" s="104" t="s">
        <v>47</v>
      </c>
      <c r="G7" s="28" t="s">
        <v>286</v>
      </c>
      <c r="H7" s="28" t="s">
        <v>170</v>
      </c>
      <c r="I7" s="28" t="s">
        <v>243</v>
      </c>
    </row>
    <row r="8" spans="1:13" s="45" customFormat="1" ht="18">
      <c r="A8" s="65">
        <v>1</v>
      </c>
      <c r="B8" s="65">
        <v>2</v>
      </c>
      <c r="C8" s="66" t="s">
        <v>28</v>
      </c>
      <c r="D8" s="66" t="s">
        <v>29</v>
      </c>
      <c r="E8" s="66" t="s">
        <v>30</v>
      </c>
      <c r="F8" s="66" t="s">
        <v>31</v>
      </c>
      <c r="G8" s="109" t="s">
        <v>245</v>
      </c>
      <c r="H8" s="65">
        <v>7</v>
      </c>
      <c r="I8" s="65">
        <v>8</v>
      </c>
    </row>
    <row r="9" spans="1:13" s="38" customFormat="1" ht="18">
      <c r="A9" s="58" t="s">
        <v>82</v>
      </c>
      <c r="B9" s="67" t="s">
        <v>62</v>
      </c>
      <c r="C9" s="58" t="s">
        <v>67</v>
      </c>
      <c r="D9" s="58"/>
      <c r="E9" s="58"/>
      <c r="F9" s="55"/>
      <c r="G9" s="149">
        <f>G10+G15+G31+G47+G52+G50</f>
        <v>6249.01</v>
      </c>
      <c r="H9" s="149">
        <f>I9-G9</f>
        <v>-384.6899999999996</v>
      </c>
      <c r="I9" s="149">
        <f t="shared" ref="I9" si="0">I10+I15+I31+I47+I52+I50</f>
        <v>5864.3200000000006</v>
      </c>
    </row>
    <row r="10" spans="1:13" s="38" customFormat="1" ht="30">
      <c r="A10" s="58" t="s">
        <v>42</v>
      </c>
      <c r="B10" s="67" t="s">
        <v>63</v>
      </c>
      <c r="C10" s="55" t="s">
        <v>67</v>
      </c>
      <c r="D10" s="55" t="s">
        <v>68</v>
      </c>
      <c r="E10" s="55"/>
      <c r="F10" s="55"/>
      <c r="G10" s="149">
        <f>G11</f>
        <v>585.36</v>
      </c>
      <c r="H10" s="149">
        <f>H11</f>
        <v>0</v>
      </c>
      <c r="I10" s="160">
        <f>I11</f>
        <v>585.36</v>
      </c>
    </row>
    <row r="11" spans="1:13" s="38" customFormat="1" ht="18">
      <c r="A11" s="44"/>
      <c r="B11" s="133" t="s">
        <v>79</v>
      </c>
      <c r="C11" s="112" t="s">
        <v>67</v>
      </c>
      <c r="D11" s="112" t="s">
        <v>68</v>
      </c>
      <c r="E11" s="55" t="s">
        <v>206</v>
      </c>
      <c r="F11" s="112"/>
      <c r="G11" s="150">
        <f>G12+G14+G13</f>
        <v>585.36</v>
      </c>
      <c r="H11" s="150">
        <f>H12+H13+H14</f>
        <v>0</v>
      </c>
      <c r="I11" s="174">
        <f>I12+I14+I13</f>
        <v>585.36</v>
      </c>
      <c r="K11" s="134"/>
    </row>
    <row r="12" spans="1:13" s="38" customFormat="1" ht="18">
      <c r="A12" s="44"/>
      <c r="B12" s="98" t="s">
        <v>117</v>
      </c>
      <c r="C12" s="63" t="s">
        <v>67</v>
      </c>
      <c r="D12" s="63" t="s">
        <v>68</v>
      </c>
      <c r="E12" s="43" t="s">
        <v>208</v>
      </c>
      <c r="F12" s="99" t="s">
        <v>69</v>
      </c>
      <c r="G12" s="147">
        <v>375.68</v>
      </c>
      <c r="H12" s="175">
        <f>I12-G12</f>
        <v>0</v>
      </c>
      <c r="I12" s="147">
        <v>375.68</v>
      </c>
      <c r="K12" s="134"/>
    </row>
    <row r="13" spans="1:13" s="38" customFormat="1" ht="31">
      <c r="A13" s="44"/>
      <c r="B13" s="98" t="s">
        <v>139</v>
      </c>
      <c r="C13" s="63" t="s">
        <v>67</v>
      </c>
      <c r="D13" s="63" t="s">
        <v>68</v>
      </c>
      <c r="E13" s="43" t="s">
        <v>209</v>
      </c>
      <c r="F13" s="99" t="s">
        <v>138</v>
      </c>
      <c r="G13" s="147">
        <v>32.909999999999997</v>
      </c>
      <c r="H13" s="175">
        <f t="shared" ref="H13:H14" si="1">I13-G13</f>
        <v>0</v>
      </c>
      <c r="I13" s="147">
        <v>32.909999999999997</v>
      </c>
      <c r="M13" s="122"/>
    </row>
    <row r="14" spans="1:13" s="38" customFormat="1" ht="31">
      <c r="A14" s="44"/>
      <c r="B14" s="98" t="s">
        <v>118</v>
      </c>
      <c r="C14" s="43" t="s">
        <v>67</v>
      </c>
      <c r="D14" s="43" t="s">
        <v>68</v>
      </c>
      <c r="E14" s="43" t="s">
        <v>208</v>
      </c>
      <c r="F14" s="69" t="s">
        <v>111</v>
      </c>
      <c r="G14" s="148">
        <v>176.77</v>
      </c>
      <c r="H14" s="175">
        <f t="shared" si="1"/>
        <v>0</v>
      </c>
      <c r="I14" s="148">
        <v>176.77</v>
      </c>
    </row>
    <row r="15" spans="1:13" s="38" customFormat="1" ht="45">
      <c r="A15" s="58" t="s">
        <v>83</v>
      </c>
      <c r="B15" s="59" t="s">
        <v>22</v>
      </c>
      <c r="C15" s="55" t="s">
        <v>67</v>
      </c>
      <c r="D15" s="55" t="s">
        <v>70</v>
      </c>
      <c r="E15" s="55"/>
      <c r="F15" s="55"/>
      <c r="G15" s="149">
        <f>G17</f>
        <v>802.51</v>
      </c>
      <c r="H15" s="149">
        <f>H17</f>
        <v>92.690000000000055</v>
      </c>
      <c r="I15" s="160">
        <f>I17</f>
        <v>895.2</v>
      </c>
    </row>
    <row r="16" spans="1:13" s="38" customFormat="1" ht="18" hidden="1" customHeight="1">
      <c r="A16" s="58"/>
      <c r="B16" s="68" t="s">
        <v>102</v>
      </c>
      <c r="C16" s="43" t="s">
        <v>67</v>
      </c>
      <c r="D16" s="43" t="s">
        <v>70</v>
      </c>
      <c r="E16" s="43" t="s">
        <v>80</v>
      </c>
      <c r="F16" s="69" t="s">
        <v>103</v>
      </c>
      <c r="G16" s="151">
        <v>0</v>
      </c>
      <c r="H16" s="151">
        <v>0</v>
      </c>
      <c r="I16" s="148">
        <v>0</v>
      </c>
    </row>
    <row r="17" spans="1:10" s="29" customFormat="1" ht="17.5">
      <c r="A17" s="42"/>
      <c r="B17" s="67" t="s">
        <v>99</v>
      </c>
      <c r="C17" s="55" t="s">
        <v>67</v>
      </c>
      <c r="D17" s="55" t="s">
        <v>70</v>
      </c>
      <c r="E17" s="55" t="s">
        <v>213</v>
      </c>
      <c r="F17" s="71"/>
      <c r="G17" s="152">
        <f>G19+G24</f>
        <v>802.51</v>
      </c>
      <c r="H17" s="152">
        <f>I17-G17</f>
        <v>92.690000000000055</v>
      </c>
      <c r="I17" s="154">
        <f>I19+I24</f>
        <v>895.2</v>
      </c>
    </row>
    <row r="18" spans="1:10" s="38" customFormat="1" ht="31.5" hidden="1" customHeight="1">
      <c r="A18" s="44"/>
      <c r="B18" s="70" t="s">
        <v>104</v>
      </c>
      <c r="C18" s="43" t="s">
        <v>67</v>
      </c>
      <c r="D18" s="43" t="s">
        <v>70</v>
      </c>
      <c r="E18" s="43" t="s">
        <v>105</v>
      </c>
      <c r="F18" s="69"/>
      <c r="G18" s="153"/>
      <c r="H18" s="153"/>
      <c r="I18" s="162"/>
    </row>
    <row r="19" spans="1:10" s="38" customFormat="1" ht="38.25" customHeight="1">
      <c r="A19" s="44"/>
      <c r="B19" s="70" t="s">
        <v>104</v>
      </c>
      <c r="C19" s="55" t="s">
        <v>67</v>
      </c>
      <c r="D19" s="55" t="s">
        <v>70</v>
      </c>
      <c r="E19" s="55" t="s">
        <v>207</v>
      </c>
      <c r="F19" s="71"/>
      <c r="G19" s="152">
        <f>G20+G21+G22</f>
        <v>443.71</v>
      </c>
      <c r="H19" s="152">
        <f>H20+H21+H22</f>
        <v>0</v>
      </c>
      <c r="I19" s="154">
        <f>I20+I21+I22</f>
        <v>443.71</v>
      </c>
    </row>
    <row r="20" spans="1:10" s="38" customFormat="1" ht="18">
      <c r="A20" s="44"/>
      <c r="B20" s="68" t="s">
        <v>117</v>
      </c>
      <c r="C20" s="43" t="s">
        <v>67</v>
      </c>
      <c r="D20" s="43" t="s">
        <v>70</v>
      </c>
      <c r="E20" s="43" t="s">
        <v>210</v>
      </c>
      <c r="F20" s="69" t="s">
        <v>69</v>
      </c>
      <c r="G20" s="151">
        <v>282.77</v>
      </c>
      <c r="H20" s="151">
        <f>I20-G20</f>
        <v>0</v>
      </c>
      <c r="I20" s="151">
        <v>282.77</v>
      </c>
    </row>
    <row r="21" spans="1:10" s="38" customFormat="1" ht="31">
      <c r="A21" s="44"/>
      <c r="B21" s="68" t="s">
        <v>139</v>
      </c>
      <c r="C21" s="43" t="s">
        <v>67</v>
      </c>
      <c r="D21" s="43" t="s">
        <v>70</v>
      </c>
      <c r="E21" s="43" t="s">
        <v>211</v>
      </c>
      <c r="F21" s="69" t="s">
        <v>138</v>
      </c>
      <c r="G21" s="151">
        <v>26.94</v>
      </c>
      <c r="H21" s="151">
        <f t="shared" ref="H21:H22" si="2">I21-G21</f>
        <v>0</v>
      </c>
      <c r="I21" s="151">
        <v>26.94</v>
      </c>
    </row>
    <row r="22" spans="1:10" s="38" customFormat="1" ht="31">
      <c r="A22" s="44"/>
      <c r="B22" s="68" t="s">
        <v>118</v>
      </c>
      <c r="C22" s="43" t="s">
        <v>67</v>
      </c>
      <c r="D22" s="43" t="s">
        <v>70</v>
      </c>
      <c r="E22" s="43" t="s">
        <v>210</v>
      </c>
      <c r="F22" s="69" t="s">
        <v>111</v>
      </c>
      <c r="G22" s="151">
        <v>134</v>
      </c>
      <c r="H22" s="151">
        <f t="shared" si="2"/>
        <v>0</v>
      </c>
      <c r="I22" s="151">
        <v>134</v>
      </c>
    </row>
    <row r="23" spans="1:10" s="38" customFormat="1" ht="31.5" hidden="1" customHeight="1">
      <c r="A23" s="44"/>
      <c r="B23" s="68" t="s">
        <v>106</v>
      </c>
      <c r="C23" s="43" t="s">
        <v>67</v>
      </c>
      <c r="D23" s="43" t="s">
        <v>70</v>
      </c>
      <c r="E23" s="43" t="s">
        <v>107</v>
      </c>
      <c r="F23" s="69"/>
      <c r="G23" s="153"/>
      <c r="H23" s="153"/>
      <c r="I23" s="153"/>
    </row>
    <row r="24" spans="1:10" s="38" customFormat="1" ht="35.25" customHeight="1">
      <c r="A24" s="44"/>
      <c r="B24" s="70" t="s">
        <v>106</v>
      </c>
      <c r="C24" s="55" t="s">
        <v>67</v>
      </c>
      <c r="D24" s="55" t="s">
        <v>70</v>
      </c>
      <c r="E24" s="55" t="s">
        <v>212</v>
      </c>
      <c r="F24" s="71"/>
      <c r="G24" s="154">
        <f>G25+G27+G28+G29+G26+G30</f>
        <v>358.79999999999995</v>
      </c>
      <c r="H24" s="152">
        <f>I24-G24</f>
        <v>92.690000000000055</v>
      </c>
      <c r="I24" s="176">
        <f>I25+I26+I27+I29+I28+I30</f>
        <v>451.49</v>
      </c>
    </row>
    <row r="25" spans="1:10" s="38" customFormat="1" ht="18">
      <c r="A25" s="44"/>
      <c r="B25" s="108" t="s">
        <v>155</v>
      </c>
      <c r="C25" s="43" t="s">
        <v>67</v>
      </c>
      <c r="D25" s="43" t="s">
        <v>70</v>
      </c>
      <c r="E25" s="43" t="s">
        <v>215</v>
      </c>
      <c r="F25" s="69" t="s">
        <v>71</v>
      </c>
      <c r="G25" s="151">
        <v>156.72999999999999</v>
      </c>
      <c r="H25" s="151">
        <f>I25-G25</f>
        <v>-66.72999999999999</v>
      </c>
      <c r="I25" s="151">
        <v>90</v>
      </c>
    </row>
    <row r="26" spans="1:10" s="38" customFormat="1" ht="18">
      <c r="A26" s="44"/>
      <c r="B26" s="108" t="s">
        <v>156</v>
      </c>
      <c r="C26" s="43" t="s">
        <v>67</v>
      </c>
      <c r="D26" s="43" t="s">
        <v>70</v>
      </c>
      <c r="E26" s="43" t="s">
        <v>216</v>
      </c>
      <c r="F26" s="69" t="s">
        <v>244</v>
      </c>
      <c r="G26" s="151">
        <v>42.5</v>
      </c>
      <c r="H26" s="151">
        <f t="shared" ref="H26:H30" si="3">I26-G26</f>
        <v>0</v>
      </c>
      <c r="I26" s="151">
        <v>42.5</v>
      </c>
    </row>
    <row r="27" spans="1:10" s="38" customFormat="1" ht="18">
      <c r="A27" s="44"/>
      <c r="B27" s="108" t="s">
        <v>156</v>
      </c>
      <c r="C27" s="43" t="s">
        <v>67</v>
      </c>
      <c r="D27" s="43" t="s">
        <v>70</v>
      </c>
      <c r="E27" s="43" t="s">
        <v>217</v>
      </c>
      <c r="F27" s="69">
        <v>244</v>
      </c>
      <c r="G27" s="151">
        <v>31.26</v>
      </c>
      <c r="H27" s="151">
        <f t="shared" si="3"/>
        <v>76.22999999999999</v>
      </c>
      <c r="I27" s="151">
        <v>107.49</v>
      </c>
      <c r="J27" s="38">
        <v>89.04</v>
      </c>
    </row>
    <row r="28" spans="1:10" s="38" customFormat="1" ht="18">
      <c r="A28" s="44"/>
      <c r="B28" s="108" t="s">
        <v>156</v>
      </c>
      <c r="C28" s="43" t="s">
        <v>67</v>
      </c>
      <c r="D28" s="43" t="s">
        <v>70</v>
      </c>
      <c r="E28" s="43" t="s">
        <v>218</v>
      </c>
      <c r="F28" s="69">
        <v>244</v>
      </c>
      <c r="G28" s="151">
        <v>5</v>
      </c>
      <c r="H28" s="151">
        <f t="shared" si="3"/>
        <v>-5</v>
      </c>
      <c r="I28" s="151">
        <v>0</v>
      </c>
    </row>
    <row r="29" spans="1:10" s="38" customFormat="1" ht="18">
      <c r="A29" s="44"/>
      <c r="B29" s="68" t="s">
        <v>64</v>
      </c>
      <c r="C29" s="43" t="s">
        <v>67</v>
      </c>
      <c r="D29" s="43" t="s">
        <v>70</v>
      </c>
      <c r="E29" s="43" t="s">
        <v>214</v>
      </c>
      <c r="F29" s="69">
        <v>851</v>
      </c>
      <c r="G29" s="151">
        <v>67.31</v>
      </c>
      <c r="H29" s="151">
        <f t="shared" si="3"/>
        <v>40</v>
      </c>
      <c r="I29" s="151">
        <v>107.31</v>
      </c>
    </row>
    <row r="30" spans="1:10" s="38" customFormat="1" ht="18">
      <c r="A30" s="44"/>
      <c r="B30" s="68" t="s">
        <v>102</v>
      </c>
      <c r="C30" s="43" t="s">
        <v>67</v>
      </c>
      <c r="D30" s="43" t="s">
        <v>70</v>
      </c>
      <c r="E30" s="43" t="s">
        <v>214</v>
      </c>
      <c r="F30" s="69" t="s">
        <v>103</v>
      </c>
      <c r="G30" s="151">
        <v>56</v>
      </c>
      <c r="H30" s="151">
        <f t="shared" si="3"/>
        <v>48.19</v>
      </c>
      <c r="I30" s="151">
        <v>104.19</v>
      </c>
      <c r="J30" s="38">
        <v>104.19</v>
      </c>
    </row>
    <row r="31" spans="1:10" s="38" customFormat="1" ht="18">
      <c r="A31" s="58" t="s">
        <v>84</v>
      </c>
      <c r="B31" s="70" t="s">
        <v>21</v>
      </c>
      <c r="C31" s="55" t="s">
        <v>67</v>
      </c>
      <c r="D31" s="55" t="s">
        <v>72</v>
      </c>
      <c r="E31" s="55"/>
      <c r="F31" s="71"/>
      <c r="G31" s="149">
        <f>G32+G39</f>
        <v>4589.99</v>
      </c>
      <c r="H31" s="149">
        <f>H32</f>
        <v>-477.37999999999994</v>
      </c>
      <c r="I31" s="160">
        <f>I32+I39</f>
        <v>4112.6099999999997</v>
      </c>
    </row>
    <row r="32" spans="1:10" s="38" customFormat="1" ht="18" customHeight="1">
      <c r="A32" s="44"/>
      <c r="B32" s="67" t="s">
        <v>99</v>
      </c>
      <c r="C32" s="55" t="s">
        <v>67</v>
      </c>
      <c r="D32" s="55" t="s">
        <v>72</v>
      </c>
      <c r="E32" s="55" t="s">
        <v>213</v>
      </c>
      <c r="F32" s="71"/>
      <c r="G32" s="152">
        <f>G34+G6</f>
        <v>4358.79</v>
      </c>
      <c r="H32" s="152">
        <f>H34+H39</f>
        <v>-477.37999999999994</v>
      </c>
      <c r="I32" s="154">
        <f>I33</f>
        <v>3911.21</v>
      </c>
    </row>
    <row r="33" spans="1:9" s="38" customFormat="1" ht="30">
      <c r="A33" s="44"/>
      <c r="B33" s="70" t="s">
        <v>104</v>
      </c>
      <c r="C33" s="55" t="s">
        <v>67</v>
      </c>
      <c r="D33" s="55" t="s">
        <v>72</v>
      </c>
      <c r="E33" s="55" t="s">
        <v>270</v>
      </c>
      <c r="F33" s="71"/>
      <c r="G33" s="152">
        <f>G35+G36+G37+G38</f>
        <v>4358.79</v>
      </c>
      <c r="H33" s="152">
        <f>I33-G33</f>
        <v>-447.57999999999993</v>
      </c>
      <c r="I33" s="154">
        <f>I35+I36+I37+I38</f>
        <v>3911.21</v>
      </c>
    </row>
    <row r="34" spans="1:9" s="38" customFormat="1" ht="31.5" customHeight="1">
      <c r="A34" s="44"/>
      <c r="B34" s="70" t="s">
        <v>104</v>
      </c>
      <c r="C34" s="55" t="s">
        <v>67</v>
      </c>
      <c r="D34" s="55" t="s">
        <v>72</v>
      </c>
      <c r="E34" s="55" t="s">
        <v>207</v>
      </c>
      <c r="F34" s="71"/>
      <c r="G34" s="152">
        <f>G35+G36+G37+G38</f>
        <v>4358.79</v>
      </c>
      <c r="H34" s="152">
        <f>I34-G34</f>
        <v>-447.57999999999993</v>
      </c>
      <c r="I34" s="154">
        <f>I35+I36+I37+I38</f>
        <v>3911.21</v>
      </c>
    </row>
    <row r="35" spans="1:9" s="38" customFormat="1" ht="18">
      <c r="A35" s="44"/>
      <c r="B35" s="68" t="s">
        <v>117</v>
      </c>
      <c r="C35" s="43" t="s">
        <v>67</v>
      </c>
      <c r="D35" s="43" t="s">
        <v>72</v>
      </c>
      <c r="E35" s="43" t="s">
        <v>210</v>
      </c>
      <c r="F35" s="69" t="s">
        <v>69</v>
      </c>
      <c r="G35" s="148">
        <v>694.93</v>
      </c>
      <c r="H35" s="151">
        <f t="shared" ref="H35:H38" si="4">I35-G35</f>
        <v>0</v>
      </c>
      <c r="I35" s="148">
        <v>694.93</v>
      </c>
    </row>
    <row r="36" spans="1:9" s="38" customFormat="1" ht="31">
      <c r="A36" s="44"/>
      <c r="B36" s="68" t="s">
        <v>118</v>
      </c>
      <c r="C36" s="43" t="s">
        <v>67</v>
      </c>
      <c r="D36" s="43" t="s">
        <v>72</v>
      </c>
      <c r="E36" s="43" t="s">
        <v>210</v>
      </c>
      <c r="F36" s="69" t="s">
        <v>111</v>
      </c>
      <c r="G36" s="148">
        <v>300.67</v>
      </c>
      <c r="H36" s="151">
        <f>I36-G36</f>
        <v>0</v>
      </c>
      <c r="I36" s="148">
        <v>300.67</v>
      </c>
    </row>
    <row r="37" spans="1:9" s="38" customFormat="1" ht="18">
      <c r="A37" s="44"/>
      <c r="B37" s="68" t="s">
        <v>117</v>
      </c>
      <c r="C37" s="43" t="s">
        <v>67</v>
      </c>
      <c r="D37" s="43" t="s">
        <v>72</v>
      </c>
      <c r="E37" s="43" t="s">
        <v>210</v>
      </c>
      <c r="F37" s="69" t="s">
        <v>81</v>
      </c>
      <c r="G37" s="148">
        <v>2347.58</v>
      </c>
      <c r="H37" s="151">
        <f t="shared" si="4"/>
        <v>-347.57999999999993</v>
      </c>
      <c r="I37" s="148">
        <v>2000</v>
      </c>
    </row>
    <row r="38" spans="1:9" s="38" customFormat="1" ht="31">
      <c r="A38" s="44"/>
      <c r="B38" s="68" t="s">
        <v>118</v>
      </c>
      <c r="C38" s="43" t="s">
        <v>67</v>
      </c>
      <c r="D38" s="43" t="s">
        <v>72</v>
      </c>
      <c r="E38" s="43" t="s">
        <v>210</v>
      </c>
      <c r="F38" s="69" t="s">
        <v>112</v>
      </c>
      <c r="G38" s="148">
        <v>1015.61</v>
      </c>
      <c r="H38" s="151">
        <f t="shared" si="4"/>
        <v>-100</v>
      </c>
      <c r="I38" s="148">
        <f>1015.61-100</f>
        <v>915.61</v>
      </c>
    </row>
    <row r="39" spans="1:9" s="38" customFormat="1" ht="18">
      <c r="A39" s="44"/>
      <c r="B39" s="70" t="s">
        <v>106</v>
      </c>
      <c r="C39" s="55" t="s">
        <v>67</v>
      </c>
      <c r="D39" s="55" t="s">
        <v>72</v>
      </c>
      <c r="E39" s="55" t="s">
        <v>212</v>
      </c>
      <c r="F39" s="71"/>
      <c r="G39" s="152">
        <f>G40+G41+G42+G43+G45+G44+G46</f>
        <v>231.2</v>
      </c>
      <c r="H39" s="152">
        <f>H40+H41+H42+H43+H44+H45+H46</f>
        <v>-29.8</v>
      </c>
      <c r="I39" s="152">
        <f>I40+I41+I42+I43+I45+I44+I46</f>
        <v>201.39999999999998</v>
      </c>
    </row>
    <row r="40" spans="1:9" s="38" customFormat="1" ht="35.25" customHeight="1">
      <c r="A40" s="44"/>
      <c r="B40" s="108" t="s">
        <v>156</v>
      </c>
      <c r="C40" s="43" t="s">
        <v>67</v>
      </c>
      <c r="D40" s="43" t="s">
        <v>72</v>
      </c>
      <c r="E40" s="43" t="s">
        <v>219</v>
      </c>
      <c r="F40" s="69">
        <v>244</v>
      </c>
      <c r="G40" s="151">
        <v>51</v>
      </c>
      <c r="H40" s="151">
        <f>I40-G40</f>
        <v>-50</v>
      </c>
      <c r="I40" s="151">
        <v>1</v>
      </c>
    </row>
    <row r="41" spans="1:9" s="38" customFormat="1" ht="18">
      <c r="A41" s="44"/>
      <c r="B41" s="108" t="s">
        <v>156</v>
      </c>
      <c r="C41" s="43" t="s">
        <v>67</v>
      </c>
      <c r="D41" s="43" t="s">
        <v>72</v>
      </c>
      <c r="E41" s="43" t="s">
        <v>235</v>
      </c>
      <c r="F41" s="69">
        <v>244</v>
      </c>
      <c r="G41" s="151">
        <v>46</v>
      </c>
      <c r="H41" s="151">
        <f t="shared" ref="H41:H46" si="5">I41-G41</f>
        <v>50</v>
      </c>
      <c r="I41" s="151">
        <v>96</v>
      </c>
    </row>
    <row r="42" spans="1:9" s="38" customFormat="1" ht="18">
      <c r="A42" s="44"/>
      <c r="B42" s="108" t="s">
        <v>156</v>
      </c>
      <c r="C42" s="43" t="s">
        <v>67</v>
      </c>
      <c r="D42" s="43" t="s">
        <v>72</v>
      </c>
      <c r="E42" s="43" t="s">
        <v>218</v>
      </c>
      <c r="F42" s="69">
        <v>244</v>
      </c>
      <c r="G42" s="151">
        <v>16.2</v>
      </c>
      <c r="H42" s="151">
        <f t="shared" si="5"/>
        <v>0</v>
      </c>
      <c r="I42" s="151">
        <v>16.2</v>
      </c>
    </row>
    <row r="43" spans="1:9" s="38" customFormat="1" ht="18">
      <c r="A43" s="44"/>
      <c r="B43" s="108" t="s">
        <v>156</v>
      </c>
      <c r="C43" s="43" t="s">
        <v>67</v>
      </c>
      <c r="D43" s="43" t="s">
        <v>72</v>
      </c>
      <c r="E43" s="43" t="s">
        <v>220</v>
      </c>
      <c r="F43" s="69">
        <v>244</v>
      </c>
      <c r="G43" s="151">
        <v>50</v>
      </c>
      <c r="H43" s="151">
        <f t="shared" si="5"/>
        <v>0</v>
      </c>
      <c r="I43" s="151">
        <v>50</v>
      </c>
    </row>
    <row r="44" spans="1:9" s="38" customFormat="1" ht="18">
      <c r="A44" s="44"/>
      <c r="B44" s="108" t="s">
        <v>156</v>
      </c>
      <c r="C44" s="43" t="s">
        <v>67</v>
      </c>
      <c r="D44" s="43" t="s">
        <v>72</v>
      </c>
      <c r="E44" s="43" t="s">
        <v>217</v>
      </c>
      <c r="F44" s="43">
        <v>244</v>
      </c>
      <c r="G44" s="151">
        <v>20</v>
      </c>
      <c r="H44" s="151">
        <f t="shared" si="5"/>
        <v>0</v>
      </c>
      <c r="I44" s="151">
        <v>20</v>
      </c>
    </row>
    <row r="45" spans="1:9" s="38" customFormat="1" ht="18">
      <c r="A45" s="44"/>
      <c r="B45" s="49" t="s">
        <v>101</v>
      </c>
      <c r="C45" s="43" t="s">
        <v>67</v>
      </c>
      <c r="D45" s="43" t="s">
        <v>72</v>
      </c>
      <c r="E45" s="43" t="s">
        <v>214</v>
      </c>
      <c r="F45" s="43">
        <v>852</v>
      </c>
      <c r="G45" s="151">
        <v>31.8</v>
      </c>
      <c r="H45" s="151">
        <f t="shared" si="5"/>
        <v>-29.8</v>
      </c>
      <c r="I45" s="151">
        <v>2</v>
      </c>
    </row>
    <row r="46" spans="1:9" s="38" customFormat="1" ht="18">
      <c r="A46" s="44"/>
      <c r="B46" s="108" t="s">
        <v>156</v>
      </c>
      <c r="C46" s="43" t="s">
        <v>67</v>
      </c>
      <c r="D46" s="43" t="s">
        <v>72</v>
      </c>
      <c r="E46" s="43" t="s">
        <v>313</v>
      </c>
      <c r="F46" s="43">
        <v>244</v>
      </c>
      <c r="G46" s="151">
        <v>16.2</v>
      </c>
      <c r="H46" s="151">
        <f t="shared" si="5"/>
        <v>0</v>
      </c>
      <c r="I46" s="151">
        <v>16.2</v>
      </c>
    </row>
    <row r="47" spans="1:9" customFormat="1" ht="30">
      <c r="A47" s="58" t="s">
        <v>193</v>
      </c>
      <c r="B47" s="115" t="s">
        <v>194</v>
      </c>
      <c r="C47" s="55" t="s">
        <v>67</v>
      </c>
      <c r="D47" s="55" t="s">
        <v>195</v>
      </c>
      <c r="E47" s="43"/>
      <c r="F47" s="43"/>
      <c r="G47" s="149">
        <f>G48</f>
        <v>0.1</v>
      </c>
      <c r="H47" s="149">
        <f t="shared" ref="G47:I48" si="6">H48</f>
        <v>0</v>
      </c>
      <c r="I47" s="160">
        <f t="shared" si="6"/>
        <v>0.1</v>
      </c>
    </row>
    <row r="48" spans="1:9" customFormat="1" ht="30">
      <c r="A48" s="116"/>
      <c r="B48" s="48" t="s">
        <v>196</v>
      </c>
      <c r="C48" s="55" t="s">
        <v>67</v>
      </c>
      <c r="D48" s="55" t="s">
        <v>195</v>
      </c>
      <c r="E48" s="55" t="s">
        <v>221</v>
      </c>
      <c r="F48" s="55"/>
      <c r="G48" s="149">
        <f t="shared" si="6"/>
        <v>0.1</v>
      </c>
      <c r="H48" s="149">
        <f t="shared" si="6"/>
        <v>0</v>
      </c>
      <c r="I48" s="160">
        <f t="shared" si="6"/>
        <v>0.1</v>
      </c>
    </row>
    <row r="49" spans="1:9" customFormat="1" ht="15.5">
      <c r="A49" s="116"/>
      <c r="B49" s="68" t="s">
        <v>196</v>
      </c>
      <c r="C49" s="43" t="s">
        <v>67</v>
      </c>
      <c r="D49" s="43" t="s">
        <v>195</v>
      </c>
      <c r="E49" s="43" t="s">
        <v>221</v>
      </c>
      <c r="F49" s="117" t="s">
        <v>78</v>
      </c>
      <c r="G49" s="151">
        <v>0.1</v>
      </c>
      <c r="H49" s="151">
        <v>0</v>
      </c>
      <c r="I49" s="148">
        <f>G49</f>
        <v>0.1</v>
      </c>
    </row>
    <row r="50" spans="1:9" customFormat="1" ht="15">
      <c r="A50" s="195" t="s">
        <v>320</v>
      </c>
      <c r="B50" s="70" t="s">
        <v>106</v>
      </c>
      <c r="C50" s="55" t="s">
        <v>67</v>
      </c>
      <c r="D50" s="55" t="s">
        <v>318</v>
      </c>
      <c r="E50" s="55" t="s">
        <v>319</v>
      </c>
      <c r="F50" s="186"/>
      <c r="G50" s="149">
        <f>G51</f>
        <v>211.05</v>
      </c>
      <c r="H50" s="149">
        <f>H51</f>
        <v>0</v>
      </c>
      <c r="I50" s="160">
        <f>I51</f>
        <v>211.05</v>
      </c>
    </row>
    <row r="51" spans="1:9" customFormat="1" ht="15.5">
      <c r="A51" s="116"/>
      <c r="B51" s="68" t="s">
        <v>317</v>
      </c>
      <c r="C51" s="43" t="s">
        <v>67</v>
      </c>
      <c r="D51" s="43" t="s">
        <v>318</v>
      </c>
      <c r="E51" s="43" t="s">
        <v>319</v>
      </c>
      <c r="F51" s="117">
        <v>880</v>
      </c>
      <c r="G51" s="151">
        <v>211.05</v>
      </c>
      <c r="H51" s="151">
        <f>I51-G51</f>
        <v>0</v>
      </c>
      <c r="I51" s="148">
        <v>211.05</v>
      </c>
    </row>
    <row r="52" spans="1:9" s="38" customFormat="1" ht="18">
      <c r="A52" s="58" t="s">
        <v>321</v>
      </c>
      <c r="B52" s="193" t="s">
        <v>197</v>
      </c>
      <c r="C52" s="55" t="s">
        <v>67</v>
      </c>
      <c r="D52" s="55" t="s">
        <v>76</v>
      </c>
      <c r="E52" s="194"/>
      <c r="F52" s="118"/>
      <c r="G52" s="155">
        <f t="shared" ref="G52:I53" si="7">G53</f>
        <v>60</v>
      </c>
      <c r="H52" s="149">
        <f t="shared" si="7"/>
        <v>0</v>
      </c>
      <c r="I52" s="177">
        <f t="shared" si="7"/>
        <v>60</v>
      </c>
    </row>
    <row r="53" spans="1:9" s="38" customFormat="1" ht="18">
      <c r="A53" s="44"/>
      <c r="B53" s="135" t="s">
        <v>198</v>
      </c>
      <c r="C53" s="55" t="s">
        <v>67</v>
      </c>
      <c r="D53" s="55" t="s">
        <v>76</v>
      </c>
      <c r="E53" s="194" t="s">
        <v>222</v>
      </c>
      <c r="F53" s="120"/>
      <c r="G53" s="156">
        <f t="shared" si="7"/>
        <v>60</v>
      </c>
      <c r="H53" s="149">
        <f t="shared" si="7"/>
        <v>0</v>
      </c>
      <c r="I53" s="178">
        <f t="shared" si="7"/>
        <v>60</v>
      </c>
    </row>
    <row r="54" spans="1:9" s="38" customFormat="1" ht="18">
      <c r="A54" s="44"/>
      <c r="B54" s="187" t="s">
        <v>199</v>
      </c>
      <c r="C54" s="188" t="s">
        <v>67</v>
      </c>
      <c r="D54" s="188" t="s">
        <v>76</v>
      </c>
      <c r="E54" s="189" t="s">
        <v>222</v>
      </c>
      <c r="F54" s="190" t="s">
        <v>200</v>
      </c>
      <c r="G54" s="191">
        <v>60</v>
      </c>
      <c r="H54" s="192">
        <v>0</v>
      </c>
      <c r="I54" s="191">
        <v>60</v>
      </c>
    </row>
    <row r="55" spans="1:9" s="38" customFormat="1" ht="18">
      <c r="A55" s="58" t="s">
        <v>85</v>
      </c>
      <c r="B55" s="67" t="s">
        <v>141</v>
      </c>
      <c r="C55" s="55" t="s">
        <v>68</v>
      </c>
      <c r="D55" s="55"/>
      <c r="E55" s="55"/>
      <c r="F55" s="71"/>
      <c r="G55" s="152">
        <f>G56</f>
        <v>153.1</v>
      </c>
      <c r="H55" s="152">
        <f>I55-G55</f>
        <v>6.0000000000000284</v>
      </c>
      <c r="I55" s="154">
        <f>I56</f>
        <v>159.10000000000002</v>
      </c>
    </row>
    <row r="56" spans="1:9" s="38" customFormat="1" ht="18">
      <c r="A56" s="58" t="s">
        <v>87</v>
      </c>
      <c r="B56" s="67" t="s">
        <v>134</v>
      </c>
      <c r="C56" s="55" t="s">
        <v>68</v>
      </c>
      <c r="D56" s="55" t="s">
        <v>73</v>
      </c>
      <c r="E56" s="43"/>
      <c r="F56" s="69"/>
      <c r="G56" s="154">
        <f>G58</f>
        <v>153.1</v>
      </c>
      <c r="H56" s="154">
        <f t="shared" ref="H56:I56" si="8">H58</f>
        <v>6.0000000000000142</v>
      </c>
      <c r="I56" s="154">
        <f t="shared" si="8"/>
        <v>159.10000000000002</v>
      </c>
    </row>
    <row r="57" spans="1:9" s="38" customFormat="1" ht="18" hidden="1" customHeight="1">
      <c r="A57" s="44"/>
      <c r="B57" s="68"/>
      <c r="C57" s="43"/>
      <c r="D57" s="43"/>
      <c r="E57" s="43"/>
      <c r="F57" s="69"/>
      <c r="G57" s="151">
        <f t="shared" ref="G57" si="9">I57-H57</f>
        <v>0</v>
      </c>
      <c r="H57" s="151"/>
      <c r="I57" s="148"/>
    </row>
    <row r="58" spans="1:9" s="38" customFormat="1" ht="30">
      <c r="A58" s="44"/>
      <c r="B58" s="67" t="s">
        <v>142</v>
      </c>
      <c r="C58" s="55" t="s">
        <v>68</v>
      </c>
      <c r="D58" s="55" t="s">
        <v>73</v>
      </c>
      <c r="E58" s="55" t="s">
        <v>290</v>
      </c>
      <c r="F58" s="71"/>
      <c r="G58" s="152">
        <f>G59+G60</f>
        <v>153.1</v>
      </c>
      <c r="H58" s="152">
        <f>H59+H60</f>
        <v>6.0000000000000142</v>
      </c>
      <c r="I58" s="154">
        <f>I59+I60</f>
        <v>159.10000000000002</v>
      </c>
    </row>
    <row r="59" spans="1:9" s="38" customFormat="1" ht="18">
      <c r="A59" s="44"/>
      <c r="B59" s="68" t="s">
        <v>117</v>
      </c>
      <c r="C59" s="43" t="s">
        <v>68</v>
      </c>
      <c r="D59" s="43" t="s">
        <v>73</v>
      </c>
      <c r="E59" s="43" t="s">
        <v>290</v>
      </c>
      <c r="F59" s="69" t="s">
        <v>69</v>
      </c>
      <c r="G59" s="148">
        <v>117.6</v>
      </c>
      <c r="H59" s="151">
        <f>I59-G59</f>
        <v>4.5800000000000125</v>
      </c>
      <c r="I59" s="148">
        <v>122.18</v>
      </c>
    </row>
    <row r="60" spans="1:9" s="38" customFormat="1" ht="31">
      <c r="A60" s="44"/>
      <c r="B60" s="68" t="s">
        <v>118</v>
      </c>
      <c r="C60" s="43" t="s">
        <v>68</v>
      </c>
      <c r="D60" s="43" t="s">
        <v>73</v>
      </c>
      <c r="E60" s="43" t="s">
        <v>290</v>
      </c>
      <c r="F60" s="69" t="s">
        <v>111</v>
      </c>
      <c r="G60" s="148">
        <v>35.5</v>
      </c>
      <c r="H60" s="151">
        <f>I60-G60</f>
        <v>1.4200000000000017</v>
      </c>
      <c r="I60" s="148">
        <v>36.92</v>
      </c>
    </row>
    <row r="61" spans="1:9" s="38" customFormat="1" ht="21" customHeight="1">
      <c r="A61" s="58" t="s">
        <v>88</v>
      </c>
      <c r="B61" s="70" t="s">
        <v>86</v>
      </c>
      <c r="C61" s="55" t="s">
        <v>73</v>
      </c>
      <c r="D61" s="55"/>
      <c r="E61" s="55"/>
      <c r="F61" s="71"/>
      <c r="G61" s="149">
        <f>G62+G67+G71</f>
        <v>506.8</v>
      </c>
      <c r="H61" s="149">
        <f>I61-G61</f>
        <v>12.449999999999989</v>
      </c>
      <c r="I61" s="160">
        <f>I62+I67+I71</f>
        <v>519.25</v>
      </c>
    </row>
    <row r="62" spans="1:9" s="38" customFormat="1" ht="33.75" customHeight="1">
      <c r="A62" s="58" t="s">
        <v>181</v>
      </c>
      <c r="B62" s="47" t="s">
        <v>177</v>
      </c>
      <c r="C62" s="55" t="s">
        <v>73</v>
      </c>
      <c r="D62" s="55" t="s">
        <v>182</v>
      </c>
      <c r="E62" s="55"/>
      <c r="F62" s="55"/>
      <c r="G62" s="149">
        <f>G63+G65</f>
        <v>0</v>
      </c>
      <c r="H62" s="149">
        <f>H63</f>
        <v>0</v>
      </c>
      <c r="I62" s="160">
        <f>I63+I65</f>
        <v>0</v>
      </c>
    </row>
    <row r="63" spans="1:9" s="38" customFormat="1" ht="30">
      <c r="A63" s="58"/>
      <c r="B63" s="47" t="s">
        <v>292</v>
      </c>
      <c r="C63" s="55" t="s">
        <v>73</v>
      </c>
      <c r="D63" s="55" t="s">
        <v>182</v>
      </c>
      <c r="E63" s="55" t="s">
        <v>223</v>
      </c>
      <c r="F63" s="55"/>
      <c r="G63" s="157">
        <f t="shared" ref="G63:I65" si="10">G64</f>
        <v>0</v>
      </c>
      <c r="H63" s="157">
        <f>H64+H66</f>
        <v>0</v>
      </c>
      <c r="I63" s="161">
        <f>I64</f>
        <v>0</v>
      </c>
    </row>
    <row r="64" spans="1:9" s="29" customFormat="1" ht="33.75" customHeight="1">
      <c r="A64" s="42"/>
      <c r="B64" s="108" t="s">
        <v>156</v>
      </c>
      <c r="C64" s="43" t="s">
        <v>73</v>
      </c>
      <c r="D64" s="43" t="s">
        <v>182</v>
      </c>
      <c r="E64" s="43" t="s">
        <v>223</v>
      </c>
      <c r="F64" s="43" t="s">
        <v>77</v>
      </c>
      <c r="G64" s="158">
        <v>0</v>
      </c>
      <c r="H64" s="159">
        <f>I64-G64</f>
        <v>0</v>
      </c>
      <c r="I64" s="159">
        <v>0</v>
      </c>
    </row>
    <row r="65" spans="1:15" s="38" customFormat="1" ht="30">
      <c r="A65" s="58"/>
      <c r="B65" s="47" t="s">
        <v>246</v>
      </c>
      <c r="C65" s="55" t="s">
        <v>73</v>
      </c>
      <c r="D65" s="55" t="s">
        <v>182</v>
      </c>
      <c r="E65" s="55" t="s">
        <v>226</v>
      </c>
      <c r="F65" s="55"/>
      <c r="G65" s="157">
        <f t="shared" si="10"/>
        <v>0</v>
      </c>
      <c r="H65" s="161">
        <f t="shared" si="10"/>
        <v>0</v>
      </c>
      <c r="I65" s="161">
        <f t="shared" si="10"/>
        <v>0</v>
      </c>
    </row>
    <row r="66" spans="1:15" s="29" customFormat="1" ht="31.5" customHeight="1">
      <c r="A66" s="42"/>
      <c r="B66" s="108" t="s">
        <v>156</v>
      </c>
      <c r="C66" s="43" t="s">
        <v>73</v>
      </c>
      <c r="D66" s="43" t="s">
        <v>182</v>
      </c>
      <c r="E66" s="43" t="s">
        <v>226</v>
      </c>
      <c r="F66" s="43" t="s">
        <v>77</v>
      </c>
      <c r="G66" s="158">
        <f>I66-H66</f>
        <v>0</v>
      </c>
      <c r="H66" s="159">
        <v>0</v>
      </c>
      <c r="I66" s="159">
        <v>0</v>
      </c>
    </row>
    <row r="67" spans="1:15" s="38" customFormat="1" ht="33.75" customHeight="1">
      <c r="A67" s="58" t="s">
        <v>143</v>
      </c>
      <c r="B67" s="97" t="s">
        <v>135</v>
      </c>
      <c r="C67" s="55" t="s">
        <v>73</v>
      </c>
      <c r="D67" s="55" t="s">
        <v>140</v>
      </c>
      <c r="E67" s="55"/>
      <c r="F67" s="55"/>
      <c r="G67" s="149">
        <f t="shared" ref="G67:H67" si="11">G68</f>
        <v>491.8</v>
      </c>
      <c r="H67" s="160">
        <f t="shared" si="11"/>
        <v>12.449999999999989</v>
      </c>
      <c r="I67" s="161">
        <f>I68</f>
        <v>504.25</v>
      </c>
    </row>
    <row r="68" spans="1:15" s="29" customFormat="1" ht="30">
      <c r="A68" s="42"/>
      <c r="B68" s="47" t="s">
        <v>247</v>
      </c>
      <c r="C68" s="55" t="s">
        <v>73</v>
      </c>
      <c r="D68" s="55" t="s">
        <v>140</v>
      </c>
      <c r="E68" s="55" t="s">
        <v>224</v>
      </c>
      <c r="F68" s="55"/>
      <c r="G68" s="157">
        <f>G69+G70</f>
        <v>491.8</v>
      </c>
      <c r="H68" s="161">
        <f>I68-G68</f>
        <v>12.449999999999989</v>
      </c>
      <c r="I68" s="161">
        <f>I69+I70</f>
        <v>504.25</v>
      </c>
    </row>
    <row r="69" spans="1:15" s="29" customFormat="1" ht="17.5">
      <c r="A69" s="42"/>
      <c r="B69" s="108" t="s">
        <v>156</v>
      </c>
      <c r="C69" s="43" t="s">
        <v>73</v>
      </c>
      <c r="D69" s="43" t="s">
        <v>140</v>
      </c>
      <c r="E69" s="43" t="s">
        <v>224</v>
      </c>
      <c r="F69" s="43" t="s">
        <v>77</v>
      </c>
      <c r="G69" s="158">
        <v>122.8</v>
      </c>
      <c r="H69" s="159">
        <f>I69-G69</f>
        <v>12.450000000000003</v>
      </c>
      <c r="I69" s="159">
        <v>135.25</v>
      </c>
      <c r="O69" s="119"/>
    </row>
    <row r="70" spans="1:15" s="29" customFormat="1" ht="17.5">
      <c r="A70" s="42"/>
      <c r="B70" s="108" t="s">
        <v>156</v>
      </c>
      <c r="C70" s="43" t="s">
        <v>73</v>
      </c>
      <c r="D70" s="43" t="s">
        <v>140</v>
      </c>
      <c r="E70" s="43" t="s">
        <v>291</v>
      </c>
      <c r="F70" s="43" t="s">
        <v>77</v>
      </c>
      <c r="G70" s="158">
        <v>369</v>
      </c>
      <c r="H70" s="159">
        <f>I70-G70</f>
        <v>0</v>
      </c>
      <c r="I70" s="159">
        <v>369</v>
      </c>
      <c r="O70" s="119"/>
    </row>
    <row r="71" spans="1:15" s="38" customFormat="1" ht="18">
      <c r="A71" s="58" t="s">
        <v>183</v>
      </c>
      <c r="B71" s="70" t="s">
        <v>184</v>
      </c>
      <c r="C71" s="55" t="s">
        <v>73</v>
      </c>
      <c r="D71" s="55" t="s">
        <v>185</v>
      </c>
      <c r="E71" s="55"/>
      <c r="F71" s="71"/>
      <c r="G71" s="157">
        <f>G72+G74+G76+G78</f>
        <v>15</v>
      </c>
      <c r="H71" s="161">
        <f>H72+H75+H77+H79</f>
        <v>0</v>
      </c>
      <c r="I71" s="161">
        <f>I72+I74+I76+I78</f>
        <v>15</v>
      </c>
    </row>
    <row r="72" spans="1:15" s="38" customFormat="1" ht="45">
      <c r="A72" s="58"/>
      <c r="B72" s="47" t="s">
        <v>248</v>
      </c>
      <c r="C72" s="55" t="s">
        <v>73</v>
      </c>
      <c r="D72" s="55" t="s">
        <v>185</v>
      </c>
      <c r="E72" s="55" t="s">
        <v>225</v>
      </c>
      <c r="F72" s="71"/>
      <c r="G72" s="157">
        <f>G73</f>
        <v>5</v>
      </c>
      <c r="H72" s="157">
        <f t="shared" ref="G72:I78" si="12">H73</f>
        <v>0</v>
      </c>
      <c r="I72" s="157">
        <f t="shared" si="12"/>
        <v>5</v>
      </c>
    </row>
    <row r="73" spans="1:15" s="29" customFormat="1" ht="17.5">
      <c r="A73" s="42"/>
      <c r="B73" s="68" t="s">
        <v>119</v>
      </c>
      <c r="C73" s="43" t="s">
        <v>73</v>
      </c>
      <c r="D73" s="43" t="s">
        <v>185</v>
      </c>
      <c r="E73" s="43" t="s">
        <v>225</v>
      </c>
      <c r="F73" s="69" t="s">
        <v>77</v>
      </c>
      <c r="G73" s="158">
        <v>5</v>
      </c>
      <c r="H73" s="153"/>
      <c r="I73" s="158">
        <v>5</v>
      </c>
    </row>
    <row r="74" spans="1:15" s="38" customFormat="1" ht="18">
      <c r="A74" s="58"/>
      <c r="B74" s="47" t="s">
        <v>249</v>
      </c>
      <c r="C74" s="55" t="s">
        <v>73</v>
      </c>
      <c r="D74" s="55" t="s">
        <v>185</v>
      </c>
      <c r="E74" s="55" t="s">
        <v>242</v>
      </c>
      <c r="F74" s="71"/>
      <c r="G74" s="157">
        <f t="shared" si="12"/>
        <v>0</v>
      </c>
      <c r="H74" s="157">
        <f t="shared" si="12"/>
        <v>0</v>
      </c>
      <c r="I74" s="157">
        <f t="shared" si="12"/>
        <v>0</v>
      </c>
    </row>
    <row r="75" spans="1:15" s="29" customFormat="1" ht="17.5">
      <c r="A75" s="42"/>
      <c r="B75" s="68" t="s">
        <v>250</v>
      </c>
      <c r="C75" s="43" t="s">
        <v>73</v>
      </c>
      <c r="D75" s="43" t="s">
        <v>185</v>
      </c>
      <c r="E75" s="43" t="s">
        <v>242</v>
      </c>
      <c r="F75" s="69" t="s">
        <v>251</v>
      </c>
      <c r="G75" s="158">
        <v>0</v>
      </c>
      <c r="H75" s="153">
        <f>I75-G75</f>
        <v>0</v>
      </c>
      <c r="I75" s="158">
        <v>0</v>
      </c>
    </row>
    <row r="76" spans="1:15" s="38" customFormat="1" ht="18">
      <c r="A76" s="58"/>
      <c r="B76" s="47" t="s">
        <v>252</v>
      </c>
      <c r="C76" s="55" t="s">
        <v>73</v>
      </c>
      <c r="D76" s="55" t="s">
        <v>185</v>
      </c>
      <c r="E76" s="55" t="s">
        <v>227</v>
      </c>
      <c r="F76" s="71"/>
      <c r="G76" s="157">
        <f t="shared" si="12"/>
        <v>5</v>
      </c>
      <c r="H76" s="157">
        <f t="shared" si="12"/>
        <v>0</v>
      </c>
      <c r="I76" s="157">
        <f t="shared" si="12"/>
        <v>5</v>
      </c>
    </row>
    <row r="77" spans="1:15" s="29" customFormat="1" ht="17.5">
      <c r="A77" s="42"/>
      <c r="B77" s="68" t="s">
        <v>119</v>
      </c>
      <c r="C77" s="43" t="s">
        <v>73</v>
      </c>
      <c r="D77" s="43" t="s">
        <v>185</v>
      </c>
      <c r="E77" s="43" t="s">
        <v>227</v>
      </c>
      <c r="F77" s="69" t="s">
        <v>77</v>
      </c>
      <c r="G77" s="158">
        <v>5</v>
      </c>
      <c r="H77" s="153"/>
      <c r="I77" s="158">
        <v>5</v>
      </c>
    </row>
    <row r="78" spans="1:15" s="38" customFormat="1" ht="18">
      <c r="A78" s="58"/>
      <c r="B78" s="47" t="s">
        <v>253</v>
      </c>
      <c r="C78" s="55" t="s">
        <v>73</v>
      </c>
      <c r="D78" s="55" t="s">
        <v>185</v>
      </c>
      <c r="E78" s="55" t="s">
        <v>228</v>
      </c>
      <c r="F78" s="71"/>
      <c r="G78" s="157">
        <f t="shared" si="12"/>
        <v>5</v>
      </c>
      <c r="H78" s="157">
        <f t="shared" si="12"/>
        <v>0</v>
      </c>
      <c r="I78" s="157">
        <f t="shared" si="12"/>
        <v>5</v>
      </c>
    </row>
    <row r="79" spans="1:15" s="29" customFormat="1" ht="17.5">
      <c r="A79" s="42"/>
      <c r="B79" s="68" t="s">
        <v>119</v>
      </c>
      <c r="C79" s="43" t="s">
        <v>73</v>
      </c>
      <c r="D79" s="43" t="s">
        <v>185</v>
      </c>
      <c r="E79" s="43" t="s">
        <v>228</v>
      </c>
      <c r="F79" s="69" t="s">
        <v>77</v>
      </c>
      <c r="G79" s="159">
        <v>5</v>
      </c>
      <c r="H79" s="153"/>
      <c r="I79" s="159">
        <v>5</v>
      </c>
    </row>
    <row r="80" spans="1:15" s="38" customFormat="1" ht="18">
      <c r="A80" s="58" t="s">
        <v>89</v>
      </c>
      <c r="B80" s="70" t="s">
        <v>65</v>
      </c>
      <c r="C80" s="55" t="s">
        <v>70</v>
      </c>
      <c r="D80" s="55"/>
      <c r="E80" s="55"/>
      <c r="F80" s="71"/>
      <c r="G80" s="157">
        <f>G85+G81</f>
        <v>2000.21</v>
      </c>
      <c r="H80" s="160">
        <f>I80-G80</f>
        <v>297.48999999999978</v>
      </c>
      <c r="I80" s="160">
        <f>I85+I81</f>
        <v>2297.6999999999998</v>
      </c>
    </row>
    <row r="81" spans="1:11" s="38" customFormat="1" ht="18">
      <c r="A81" s="58" t="s">
        <v>90</v>
      </c>
      <c r="B81" s="136" t="s">
        <v>254</v>
      </c>
      <c r="C81" s="55" t="s">
        <v>70</v>
      </c>
      <c r="D81" s="55" t="s">
        <v>182</v>
      </c>
      <c r="E81" s="55"/>
      <c r="F81" s="55"/>
      <c r="G81" s="149">
        <f>G82</f>
        <v>1820.21</v>
      </c>
      <c r="H81" s="149">
        <f>H83</f>
        <v>251.98999999999978</v>
      </c>
      <c r="I81" s="160">
        <f>I82</f>
        <v>2072.1999999999998</v>
      </c>
    </row>
    <row r="82" spans="1:11" s="38" customFormat="1" ht="30">
      <c r="A82" s="58"/>
      <c r="B82" s="47" t="s">
        <v>255</v>
      </c>
      <c r="C82" s="55" t="s">
        <v>70</v>
      </c>
      <c r="D82" s="55" t="s">
        <v>182</v>
      </c>
      <c r="E82" s="55" t="s">
        <v>256</v>
      </c>
      <c r="F82" s="71"/>
      <c r="G82" s="157">
        <f>G83</f>
        <v>1820.21</v>
      </c>
      <c r="H82" s="157">
        <f t="shared" ref="H82" si="13">H83</f>
        <v>251.98999999999978</v>
      </c>
      <c r="I82" s="161">
        <f>I83</f>
        <v>2072.1999999999998</v>
      </c>
    </row>
    <row r="83" spans="1:11" s="38" customFormat="1" ht="30">
      <c r="A83" s="58"/>
      <c r="B83" s="137" t="s">
        <v>257</v>
      </c>
      <c r="C83" s="55" t="s">
        <v>70</v>
      </c>
      <c r="D83" s="55" t="s">
        <v>182</v>
      </c>
      <c r="E83" s="55" t="s">
        <v>258</v>
      </c>
      <c r="F83" s="55"/>
      <c r="G83" s="160">
        <f>+G84</f>
        <v>1820.21</v>
      </c>
      <c r="H83" s="160">
        <f>H84</f>
        <v>251.98999999999978</v>
      </c>
      <c r="I83" s="160">
        <f>I84</f>
        <v>2072.1999999999998</v>
      </c>
    </row>
    <row r="84" spans="1:11" s="38" customFormat="1" ht="18">
      <c r="A84" s="58"/>
      <c r="B84" s="142" t="s">
        <v>119</v>
      </c>
      <c r="C84" s="43" t="s">
        <v>70</v>
      </c>
      <c r="D84" s="43" t="s">
        <v>182</v>
      </c>
      <c r="E84" s="43" t="s">
        <v>287</v>
      </c>
      <c r="F84" s="43" t="s">
        <v>77</v>
      </c>
      <c r="G84" s="151">
        <v>1820.21</v>
      </c>
      <c r="H84" s="151">
        <f>I84-G84</f>
        <v>251.98999999999978</v>
      </c>
      <c r="I84" s="148">
        <v>2072.1999999999998</v>
      </c>
      <c r="K84" s="134"/>
    </row>
    <row r="85" spans="1:11" s="38" customFormat="1" ht="18">
      <c r="A85" s="58" t="s">
        <v>259</v>
      </c>
      <c r="B85" s="70" t="s">
        <v>108</v>
      </c>
      <c r="C85" s="55" t="s">
        <v>70</v>
      </c>
      <c r="D85" s="55" t="s">
        <v>109</v>
      </c>
      <c r="E85" s="55"/>
      <c r="F85" s="71"/>
      <c r="G85" s="157">
        <f>G86</f>
        <v>180</v>
      </c>
      <c r="H85" s="149">
        <f>SUM(H86)</f>
        <v>45.5</v>
      </c>
      <c r="I85" s="160">
        <f>SUM(I86)</f>
        <v>225.5</v>
      </c>
    </row>
    <row r="86" spans="1:11" s="29" customFormat="1" ht="18" customHeight="1">
      <c r="A86" s="42"/>
      <c r="B86" s="111" t="s">
        <v>260</v>
      </c>
      <c r="C86" s="55" t="s">
        <v>70</v>
      </c>
      <c r="D86" s="55" t="s">
        <v>109</v>
      </c>
      <c r="E86" s="55" t="s">
        <v>261</v>
      </c>
      <c r="F86" s="71"/>
      <c r="G86" s="157">
        <f>G87</f>
        <v>180</v>
      </c>
      <c r="H86" s="157">
        <f>I86-G86</f>
        <v>45.5</v>
      </c>
      <c r="I86" s="161">
        <f>I87</f>
        <v>225.5</v>
      </c>
    </row>
    <row r="87" spans="1:11" s="29" customFormat="1" ht="18" customHeight="1">
      <c r="A87" s="42"/>
      <c r="B87" s="68" t="s">
        <v>119</v>
      </c>
      <c r="C87" s="43" t="s">
        <v>70</v>
      </c>
      <c r="D87" s="43" t="s">
        <v>109</v>
      </c>
      <c r="E87" s="43" t="s">
        <v>229</v>
      </c>
      <c r="F87" s="69" t="s">
        <v>77</v>
      </c>
      <c r="G87" s="159">
        <v>180</v>
      </c>
      <c r="H87" s="158">
        <f>I87-G87</f>
        <v>45.5</v>
      </c>
      <c r="I87" s="158">
        <v>225.5</v>
      </c>
      <c r="K87" s="200"/>
    </row>
    <row r="88" spans="1:11" s="38" customFormat="1" ht="18" customHeight="1">
      <c r="A88" s="58" t="s">
        <v>92</v>
      </c>
      <c r="B88" s="67" t="s">
        <v>66</v>
      </c>
      <c r="C88" s="55" t="s">
        <v>74</v>
      </c>
      <c r="D88" s="55"/>
      <c r="E88" s="55"/>
      <c r="F88" s="55"/>
      <c r="G88" s="161">
        <f>G89+G94</f>
        <v>1113.8499999999999</v>
      </c>
      <c r="H88" s="161">
        <f>I88-G88</f>
        <v>-152.88999999999987</v>
      </c>
      <c r="I88" s="161">
        <f>I89+I94</f>
        <v>960.96</v>
      </c>
    </row>
    <row r="89" spans="1:11" s="29" customFormat="1" ht="17.5">
      <c r="A89" s="58" t="s">
        <v>95</v>
      </c>
      <c r="B89" s="113" t="s">
        <v>191</v>
      </c>
      <c r="C89" s="55" t="s">
        <v>74</v>
      </c>
      <c r="D89" s="55" t="s">
        <v>68</v>
      </c>
      <c r="E89" s="55"/>
      <c r="F89" s="55"/>
      <c r="G89" s="155">
        <f t="shared" ref="G89:I90" si="14">G90</f>
        <v>216.11</v>
      </c>
      <c r="H89" s="157">
        <f t="shared" ref="H89:H94" si="15">I89-G89</f>
        <v>23.72999999999999</v>
      </c>
      <c r="I89" s="177">
        <f t="shared" si="14"/>
        <v>239.84</v>
      </c>
    </row>
    <row r="90" spans="1:11" s="29" customFormat="1" ht="41.25" customHeight="1">
      <c r="A90" s="42"/>
      <c r="B90" s="138" t="s">
        <v>262</v>
      </c>
      <c r="C90" s="55" t="s">
        <v>74</v>
      </c>
      <c r="D90" s="55" t="s">
        <v>68</v>
      </c>
      <c r="E90" s="55" t="s">
        <v>263</v>
      </c>
      <c r="F90" s="71"/>
      <c r="G90" s="152">
        <f t="shared" si="14"/>
        <v>216.11</v>
      </c>
      <c r="H90" s="152">
        <f t="shared" si="15"/>
        <v>23.72999999999999</v>
      </c>
      <c r="I90" s="154">
        <f t="shared" si="14"/>
        <v>239.84</v>
      </c>
    </row>
    <row r="91" spans="1:11" s="29" customFormat="1" ht="35.25" customHeight="1">
      <c r="A91" s="42"/>
      <c r="B91" s="139" t="s">
        <v>264</v>
      </c>
      <c r="C91" s="55" t="s">
        <v>74</v>
      </c>
      <c r="D91" s="55" t="s">
        <v>68</v>
      </c>
      <c r="E91" s="55" t="s">
        <v>230</v>
      </c>
      <c r="F91" s="71"/>
      <c r="G91" s="154">
        <f>G93+G92</f>
        <v>216.11</v>
      </c>
      <c r="H91" s="154">
        <f>H92+H93</f>
        <v>23.72999999999999</v>
      </c>
      <c r="I91" s="154">
        <f>I93+I92</f>
        <v>239.84</v>
      </c>
    </row>
    <row r="92" spans="1:11" s="29" customFormat="1" ht="35.25" customHeight="1">
      <c r="A92" s="42"/>
      <c r="B92" s="144" t="s">
        <v>119</v>
      </c>
      <c r="C92" s="43" t="s">
        <v>74</v>
      </c>
      <c r="D92" s="43" t="s">
        <v>68</v>
      </c>
      <c r="E92" s="43" t="s">
        <v>261</v>
      </c>
      <c r="F92" s="69" t="s">
        <v>77</v>
      </c>
      <c r="G92" s="153">
        <v>29.84</v>
      </c>
      <c r="H92" s="158">
        <v>0</v>
      </c>
      <c r="I92" s="162">
        <f>G92+H92</f>
        <v>29.84</v>
      </c>
    </row>
    <row r="93" spans="1:11" s="29" customFormat="1" ht="17.5">
      <c r="A93" s="42"/>
      <c r="B93" s="114" t="s">
        <v>119</v>
      </c>
      <c r="C93" s="43" t="s">
        <v>74</v>
      </c>
      <c r="D93" s="43" t="s">
        <v>68</v>
      </c>
      <c r="E93" s="43" t="s">
        <v>230</v>
      </c>
      <c r="F93" s="69" t="s">
        <v>77</v>
      </c>
      <c r="G93" s="153">
        <v>186.27</v>
      </c>
      <c r="H93" s="158">
        <f t="shared" si="15"/>
        <v>23.72999999999999</v>
      </c>
      <c r="I93" s="153">
        <v>210</v>
      </c>
      <c r="K93" s="200"/>
    </row>
    <row r="94" spans="1:11" s="38" customFormat="1" ht="18">
      <c r="A94" s="58" t="s">
        <v>192</v>
      </c>
      <c r="B94" s="67" t="s">
        <v>17</v>
      </c>
      <c r="C94" s="55" t="s">
        <v>74</v>
      </c>
      <c r="D94" s="55" t="s">
        <v>73</v>
      </c>
      <c r="E94" s="55"/>
      <c r="F94" s="55"/>
      <c r="G94" s="152">
        <f>G95+G97</f>
        <v>897.74</v>
      </c>
      <c r="H94" s="149">
        <f t="shared" si="15"/>
        <v>-176.62</v>
      </c>
      <c r="I94" s="157">
        <f>I95+I97</f>
        <v>721.12</v>
      </c>
    </row>
    <row r="95" spans="1:11" s="38" customFormat="1" ht="36" customHeight="1">
      <c r="A95" s="44"/>
      <c r="B95" s="67" t="s">
        <v>145</v>
      </c>
      <c r="C95" s="55" t="s">
        <v>74</v>
      </c>
      <c r="D95" s="55" t="s">
        <v>73</v>
      </c>
      <c r="E95" s="55" t="s">
        <v>231</v>
      </c>
      <c r="F95" s="71"/>
      <c r="G95" s="152">
        <f>SUM(G96)</f>
        <v>746.74</v>
      </c>
      <c r="H95" s="149">
        <f>H96</f>
        <v>-176.62</v>
      </c>
      <c r="I95" s="157">
        <f>I96</f>
        <v>570.12</v>
      </c>
    </row>
    <row r="96" spans="1:11" s="38" customFormat="1" ht="31.5" customHeight="1">
      <c r="A96" s="44"/>
      <c r="B96" s="108" t="s">
        <v>156</v>
      </c>
      <c r="C96" s="43" t="s">
        <v>74</v>
      </c>
      <c r="D96" s="43" t="s">
        <v>73</v>
      </c>
      <c r="E96" s="43" t="s">
        <v>231</v>
      </c>
      <c r="F96" s="69" t="s">
        <v>77</v>
      </c>
      <c r="G96" s="151">
        <v>746.74</v>
      </c>
      <c r="H96" s="151">
        <f>I96-G96</f>
        <v>-176.62</v>
      </c>
      <c r="I96" s="151">
        <v>570.12</v>
      </c>
    </row>
    <row r="97" spans="1:10" s="38" customFormat="1" ht="31.5" customHeight="1">
      <c r="A97" s="44"/>
      <c r="B97" s="67" t="s">
        <v>145</v>
      </c>
      <c r="C97" s="55" t="s">
        <v>74</v>
      </c>
      <c r="D97" s="55" t="s">
        <v>73</v>
      </c>
      <c r="E97" s="55" t="s">
        <v>232</v>
      </c>
      <c r="F97" s="71"/>
      <c r="G97" s="152">
        <f>G98</f>
        <v>151</v>
      </c>
      <c r="H97" s="149">
        <f>H98</f>
        <v>0</v>
      </c>
      <c r="I97" s="149">
        <f>I98</f>
        <v>151</v>
      </c>
    </row>
    <row r="98" spans="1:10" s="38" customFormat="1" ht="31.5" customHeight="1">
      <c r="A98" s="44"/>
      <c r="B98" s="68" t="s">
        <v>119</v>
      </c>
      <c r="C98" s="43" t="s">
        <v>74</v>
      </c>
      <c r="D98" s="43" t="s">
        <v>73</v>
      </c>
      <c r="E98" s="43" t="s">
        <v>232</v>
      </c>
      <c r="F98" s="69" t="s">
        <v>77</v>
      </c>
      <c r="G98" s="153">
        <v>151</v>
      </c>
      <c r="H98" s="151">
        <f>I98-G98</f>
        <v>0</v>
      </c>
      <c r="I98" s="148">
        <v>151</v>
      </c>
    </row>
    <row r="99" spans="1:10" s="38" customFormat="1" ht="18">
      <c r="A99" s="58" t="s">
        <v>93</v>
      </c>
      <c r="B99" s="67" t="s">
        <v>91</v>
      </c>
      <c r="C99" s="55" t="s">
        <v>75</v>
      </c>
      <c r="D99" s="55"/>
      <c r="E99" s="55"/>
      <c r="F99" s="55"/>
      <c r="G99" s="149">
        <f>G100</f>
        <v>3277.95</v>
      </c>
      <c r="H99" s="149">
        <f>I99-G99</f>
        <v>1255.1900000000005</v>
      </c>
      <c r="I99" s="161">
        <f>I100</f>
        <v>4533.1400000000003</v>
      </c>
    </row>
    <row r="100" spans="1:10" s="38" customFormat="1" ht="18">
      <c r="A100" s="58" t="s">
        <v>96</v>
      </c>
      <c r="B100" s="67" t="s">
        <v>16</v>
      </c>
      <c r="C100" s="55" t="s">
        <v>75</v>
      </c>
      <c r="D100" s="55" t="s">
        <v>67</v>
      </c>
      <c r="E100" s="55"/>
      <c r="F100" s="55"/>
      <c r="G100" s="161">
        <f>G101+G112+G113</f>
        <v>3277.95</v>
      </c>
      <c r="H100" s="161">
        <f>I100-G100</f>
        <v>1255.1900000000005</v>
      </c>
      <c r="I100" s="161">
        <f>I101+I113</f>
        <v>4533.1400000000003</v>
      </c>
    </row>
    <row r="101" spans="1:10" s="38" customFormat="1" ht="30">
      <c r="A101" s="44"/>
      <c r="B101" s="70" t="s">
        <v>265</v>
      </c>
      <c r="C101" s="55" t="s">
        <v>75</v>
      </c>
      <c r="D101" s="55" t="s">
        <v>67</v>
      </c>
      <c r="E101" s="55" t="s">
        <v>236</v>
      </c>
      <c r="F101" s="71"/>
      <c r="G101" s="154">
        <f>G102</f>
        <v>2711.85</v>
      </c>
      <c r="H101" s="154">
        <f t="shared" ref="H101" si="16">H102</f>
        <v>769.40000000000009</v>
      </c>
      <c r="I101" s="154">
        <f>I102+I111+I112</f>
        <v>3967.04</v>
      </c>
    </row>
    <row r="102" spans="1:10" s="38" customFormat="1" ht="46.15" customHeight="1">
      <c r="A102" s="44"/>
      <c r="B102" s="70" t="s">
        <v>266</v>
      </c>
      <c r="C102" s="55" t="s">
        <v>75</v>
      </c>
      <c r="D102" s="55" t="s">
        <v>67</v>
      </c>
      <c r="E102" s="55" t="s">
        <v>267</v>
      </c>
      <c r="F102" s="71"/>
      <c r="G102" s="152">
        <f>G105+G108+G109+G110+G107+G106+G103+G104</f>
        <v>2711.85</v>
      </c>
      <c r="H102" s="152">
        <f>I102-G102</f>
        <v>769.40000000000009</v>
      </c>
      <c r="I102" s="152">
        <f>SUM(I103:I110)</f>
        <v>3481.25</v>
      </c>
      <c r="J102" s="134"/>
    </row>
    <row r="103" spans="1:10" s="38" customFormat="1" ht="18">
      <c r="A103" s="44"/>
      <c r="B103" s="68" t="s">
        <v>146</v>
      </c>
      <c r="C103" s="43" t="s">
        <v>75</v>
      </c>
      <c r="D103" s="43" t="s">
        <v>67</v>
      </c>
      <c r="E103" s="43" t="s">
        <v>233</v>
      </c>
      <c r="F103" s="69" t="s">
        <v>81</v>
      </c>
      <c r="G103" s="162">
        <v>1027.4000000000001</v>
      </c>
      <c r="H103" s="153">
        <f>I103-G103</f>
        <v>0</v>
      </c>
      <c r="I103" s="153">
        <v>1027.4000000000001</v>
      </c>
    </row>
    <row r="104" spans="1:10" s="38" customFormat="1" ht="31">
      <c r="A104" s="44"/>
      <c r="B104" s="68" t="s">
        <v>147</v>
      </c>
      <c r="C104" s="43" t="s">
        <v>75</v>
      </c>
      <c r="D104" s="43" t="s">
        <v>67</v>
      </c>
      <c r="E104" s="43" t="s">
        <v>233</v>
      </c>
      <c r="F104" s="69" t="s">
        <v>112</v>
      </c>
      <c r="G104" s="162">
        <v>444.62</v>
      </c>
      <c r="H104" s="153">
        <f t="shared" ref="H104:H112" si="17">I104-G104</f>
        <v>100</v>
      </c>
      <c r="I104" s="153">
        <v>544.62</v>
      </c>
    </row>
    <row r="105" spans="1:10" s="38" customFormat="1" ht="18">
      <c r="A105" s="44"/>
      <c r="B105" s="108" t="s">
        <v>155</v>
      </c>
      <c r="C105" s="43" t="s">
        <v>75</v>
      </c>
      <c r="D105" s="43" t="s">
        <v>67</v>
      </c>
      <c r="E105" s="43" t="s">
        <v>237</v>
      </c>
      <c r="F105" s="69" t="s">
        <v>71</v>
      </c>
      <c r="G105" s="148">
        <v>192.7</v>
      </c>
      <c r="H105" s="153">
        <f t="shared" si="17"/>
        <v>-97.699999999999989</v>
      </c>
      <c r="I105" s="151">
        <v>95</v>
      </c>
    </row>
    <row r="106" spans="1:10" s="38" customFormat="1" ht="33" customHeight="1">
      <c r="A106" s="44"/>
      <c r="B106" s="108" t="s">
        <v>155</v>
      </c>
      <c r="C106" s="43" t="s">
        <v>75</v>
      </c>
      <c r="D106" s="43" t="s">
        <v>67</v>
      </c>
      <c r="E106" s="43" t="s">
        <v>268</v>
      </c>
      <c r="F106" s="69" t="s">
        <v>71</v>
      </c>
      <c r="G106" s="148">
        <v>200</v>
      </c>
      <c r="H106" s="153">
        <f t="shared" si="17"/>
        <v>20</v>
      </c>
      <c r="I106" s="151">
        <v>220</v>
      </c>
    </row>
    <row r="107" spans="1:10" s="38" customFormat="1" ht="30.75" customHeight="1">
      <c r="A107" s="44"/>
      <c r="B107" s="108" t="s">
        <v>156</v>
      </c>
      <c r="C107" s="43" t="s">
        <v>75</v>
      </c>
      <c r="D107" s="43" t="s">
        <v>67</v>
      </c>
      <c r="E107" s="43" t="s">
        <v>238</v>
      </c>
      <c r="F107" s="69" t="s">
        <v>244</v>
      </c>
      <c r="G107" s="148">
        <v>69.5</v>
      </c>
      <c r="H107" s="153">
        <f t="shared" si="17"/>
        <v>74.72999999999999</v>
      </c>
      <c r="I107" s="151">
        <v>144.22999999999999</v>
      </c>
    </row>
    <row r="108" spans="1:10" s="38" customFormat="1" ht="33" customHeight="1">
      <c r="A108" s="44"/>
      <c r="B108" s="108" t="s">
        <v>156</v>
      </c>
      <c r="C108" s="43" t="s">
        <v>75</v>
      </c>
      <c r="D108" s="43" t="s">
        <v>67</v>
      </c>
      <c r="E108" s="43" t="s">
        <v>239</v>
      </c>
      <c r="F108" s="69">
        <v>244</v>
      </c>
      <c r="G108" s="148">
        <v>0</v>
      </c>
      <c r="H108" s="153">
        <f t="shared" si="17"/>
        <v>0</v>
      </c>
      <c r="I108" s="151">
        <v>0</v>
      </c>
    </row>
    <row r="109" spans="1:10" s="38" customFormat="1" ht="18">
      <c r="A109" s="44"/>
      <c r="B109" s="108" t="s">
        <v>156</v>
      </c>
      <c r="C109" s="43" t="s">
        <v>75</v>
      </c>
      <c r="D109" s="43" t="s">
        <v>67</v>
      </c>
      <c r="E109" s="43" t="s">
        <v>240</v>
      </c>
      <c r="F109" s="69">
        <v>244</v>
      </c>
      <c r="G109" s="148">
        <v>777.63</v>
      </c>
      <c r="H109" s="153">
        <f t="shared" si="17"/>
        <v>672.37</v>
      </c>
      <c r="I109" s="151">
        <v>1450</v>
      </c>
    </row>
    <row r="110" spans="1:10" s="38" customFormat="1" ht="18">
      <c r="A110" s="44"/>
      <c r="B110" s="108" t="s">
        <v>156</v>
      </c>
      <c r="C110" s="43" t="s">
        <v>75</v>
      </c>
      <c r="D110" s="43" t="s">
        <v>67</v>
      </c>
      <c r="E110" s="43" t="s">
        <v>241</v>
      </c>
      <c r="F110" s="69">
        <v>244</v>
      </c>
      <c r="G110" s="148">
        <v>0</v>
      </c>
      <c r="H110" s="153">
        <f t="shared" si="17"/>
        <v>0</v>
      </c>
      <c r="I110" s="151">
        <v>0</v>
      </c>
    </row>
    <row r="111" spans="1:10" s="38" customFormat="1" ht="18">
      <c r="A111" s="44"/>
      <c r="B111" s="108" t="s">
        <v>156</v>
      </c>
      <c r="C111" s="43" t="s">
        <v>75</v>
      </c>
      <c r="D111" s="43" t="s">
        <v>67</v>
      </c>
      <c r="E111" s="43" t="s">
        <v>323</v>
      </c>
      <c r="F111" s="69" t="s">
        <v>77</v>
      </c>
      <c r="G111" s="148">
        <v>0</v>
      </c>
      <c r="H111" s="153">
        <f t="shared" si="17"/>
        <v>115.79</v>
      </c>
      <c r="I111" s="151">
        <v>115.79</v>
      </c>
    </row>
    <row r="112" spans="1:10" s="38" customFormat="1" ht="18">
      <c r="A112" s="44"/>
      <c r="B112" s="108" t="s">
        <v>156</v>
      </c>
      <c r="C112" s="43" t="s">
        <v>75</v>
      </c>
      <c r="D112" s="43" t="s">
        <v>67</v>
      </c>
      <c r="E112" s="43" t="s">
        <v>322</v>
      </c>
      <c r="F112" s="69" t="s">
        <v>77</v>
      </c>
      <c r="G112" s="148">
        <v>0</v>
      </c>
      <c r="H112" s="153">
        <f t="shared" si="17"/>
        <v>370</v>
      </c>
      <c r="I112" s="151">
        <v>370</v>
      </c>
    </row>
    <row r="113" spans="1:11" s="38" customFormat="1" ht="18">
      <c r="A113" s="123"/>
      <c r="B113" s="121" t="s">
        <v>269</v>
      </c>
      <c r="C113" s="55" t="s">
        <v>75</v>
      </c>
      <c r="D113" s="55" t="s">
        <v>67</v>
      </c>
      <c r="E113" s="55" t="s">
        <v>234</v>
      </c>
      <c r="F113" s="71"/>
      <c r="G113" s="149">
        <f>SUM(G114)</f>
        <v>566.1</v>
      </c>
      <c r="H113" s="149">
        <f>SUM(H114)</f>
        <v>0</v>
      </c>
      <c r="I113" s="149">
        <f>SUM(I114)</f>
        <v>566.1</v>
      </c>
    </row>
    <row r="114" spans="1:11" s="38" customFormat="1" ht="19.5" customHeight="1">
      <c r="A114" s="44"/>
      <c r="B114" s="68" t="s">
        <v>94</v>
      </c>
      <c r="C114" s="43" t="s">
        <v>75</v>
      </c>
      <c r="D114" s="43" t="s">
        <v>67</v>
      </c>
      <c r="E114" s="43" t="s">
        <v>234</v>
      </c>
      <c r="F114" s="69" t="s">
        <v>78</v>
      </c>
      <c r="G114" s="151">
        <v>566.1</v>
      </c>
      <c r="H114" s="151">
        <f>I114-G114</f>
        <v>0</v>
      </c>
      <c r="I114" s="148">
        <v>566.1</v>
      </c>
    </row>
    <row r="115" spans="1:11" s="72" customFormat="1" ht="15" customHeight="1">
      <c r="A115" s="123"/>
      <c r="B115" s="213" t="s">
        <v>15</v>
      </c>
      <c r="C115" s="213"/>
      <c r="D115" s="213"/>
      <c r="E115" s="213"/>
      <c r="F115" s="213"/>
      <c r="G115" s="140">
        <f>G9+G55+G61+G80+G88+G99</f>
        <v>13300.920000000002</v>
      </c>
      <c r="H115" s="140">
        <f>H9+H55+H61+H80+H88+H99</f>
        <v>1033.5500000000009</v>
      </c>
      <c r="I115" s="140">
        <f>I9+I55+I61+I80+I88+I99</f>
        <v>14334.470000000001</v>
      </c>
      <c r="J115" s="141"/>
      <c r="K115" s="173"/>
    </row>
    <row r="116" spans="1:11" s="29" customFormat="1" ht="15" customHeight="1">
      <c r="A116" s="39"/>
      <c r="B116" s="40"/>
      <c r="C116" s="41"/>
      <c r="D116" s="41"/>
      <c r="E116" s="41"/>
      <c r="F116" s="41"/>
      <c r="G116" s="140"/>
      <c r="H116" s="20"/>
      <c r="I116" s="41"/>
      <c r="J116" s="131"/>
    </row>
    <row r="117" spans="1:11" s="29" customFormat="1" ht="15" customHeight="1">
      <c r="A117" s="39"/>
      <c r="B117" s="40"/>
      <c r="C117" s="41"/>
      <c r="D117" s="41"/>
      <c r="E117" s="41"/>
      <c r="F117" s="41"/>
      <c r="G117" s="140"/>
      <c r="H117" s="20"/>
      <c r="I117" s="41"/>
      <c r="J117" s="131"/>
    </row>
    <row r="118" spans="1:11">
      <c r="J118" s="201"/>
    </row>
  </sheetData>
  <mergeCells count="5">
    <mergeCell ref="B115:F115"/>
    <mergeCell ref="E2:I2"/>
    <mergeCell ref="A4:I4"/>
    <mergeCell ref="F6:I6"/>
    <mergeCell ref="E1:I1"/>
  </mergeCells>
  <pageMargins left="0.98425196850393704" right="0.59055118110236227" top="0.78740157480314965" bottom="0.78740157480314965" header="0.31496062992125984" footer="0.39370078740157483"/>
  <pageSetup paperSize="9" scale="45" fitToHeight="3" orientation="portrait" r:id="rId1"/>
  <rowBreaks count="1" manualBreakCount="1">
    <brk id="7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1">
    <tabColor indexed="21"/>
  </sheetPr>
  <dimension ref="A1:D9"/>
  <sheetViews>
    <sheetView view="pageBreakPreview" zoomScale="90" zoomScaleSheetLayoutView="90" workbookViewId="0">
      <selection activeCell="G4" sqref="G4"/>
    </sheetView>
  </sheetViews>
  <sheetFormatPr defaultRowHeight="12.5"/>
  <cols>
    <col min="2" max="2" width="48.26953125" customWidth="1"/>
    <col min="3" max="3" width="14.453125" customWidth="1"/>
    <col min="4" max="4" width="19.7265625" customWidth="1"/>
  </cols>
  <sheetData>
    <row r="1" spans="1:4" ht="80.25" customHeight="1">
      <c r="C1" s="217" t="s">
        <v>157</v>
      </c>
      <c r="D1" s="218"/>
    </row>
    <row r="2" spans="1:4">
      <c r="C2" s="219"/>
      <c r="D2" s="219"/>
    </row>
    <row r="3" spans="1:4" ht="57.75" customHeight="1">
      <c r="A3" s="215" t="s">
        <v>158</v>
      </c>
      <c r="B3" s="215"/>
      <c r="C3" s="215"/>
      <c r="D3" s="215"/>
    </row>
    <row r="4" spans="1:4" ht="13">
      <c r="A4" s="78"/>
      <c r="B4" s="79"/>
      <c r="C4" s="79"/>
      <c r="D4" s="79"/>
    </row>
    <row r="5" spans="1:4" ht="13">
      <c r="A5" s="78"/>
      <c r="B5" s="79"/>
      <c r="C5" s="216" t="s">
        <v>41</v>
      </c>
      <c r="D5" s="216"/>
    </row>
    <row r="6" spans="1:4" ht="100.5" customHeight="1">
      <c r="A6" s="105"/>
      <c r="B6" s="106" t="s">
        <v>120</v>
      </c>
      <c r="C6" s="107" t="s">
        <v>151</v>
      </c>
      <c r="D6" s="107" t="s">
        <v>121</v>
      </c>
    </row>
    <row r="7" spans="1:4" ht="33.75" customHeight="1">
      <c r="A7" s="92">
        <v>1</v>
      </c>
      <c r="B7" s="91" t="s">
        <v>0</v>
      </c>
      <c r="C7" s="93">
        <v>0</v>
      </c>
      <c r="D7" s="93">
        <v>0</v>
      </c>
    </row>
    <row r="8" spans="1:4" ht="35.25" customHeight="1">
      <c r="A8" s="92">
        <v>2</v>
      </c>
      <c r="B8" s="94" t="s">
        <v>122</v>
      </c>
      <c r="C8" s="93">
        <v>0</v>
      </c>
      <c r="D8" s="93">
        <v>0</v>
      </c>
    </row>
    <row r="9" spans="1:4" ht="45.75" customHeight="1">
      <c r="A9" s="80"/>
      <c r="B9" s="86" t="s">
        <v>144</v>
      </c>
      <c r="C9" s="95">
        <f>SUM(C7:C8)</f>
        <v>0</v>
      </c>
      <c r="D9" s="95">
        <f>SUM(D7:D8)</f>
        <v>0</v>
      </c>
    </row>
  </sheetData>
  <mergeCells count="4">
    <mergeCell ref="A3:D3"/>
    <mergeCell ref="C5:D5"/>
    <mergeCell ref="C1:D1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1"/>
  </sheetPr>
  <dimension ref="A1:E9"/>
  <sheetViews>
    <sheetView view="pageBreakPreview" zoomScale="90" zoomScaleSheetLayoutView="90" workbookViewId="0">
      <selection activeCell="H3" sqref="H3"/>
    </sheetView>
  </sheetViews>
  <sheetFormatPr defaultRowHeight="12.5"/>
  <cols>
    <col min="1" max="1" width="6.54296875" customWidth="1"/>
    <col min="2" max="2" width="45.453125" customWidth="1"/>
    <col min="3" max="3" width="15.54296875" customWidth="1"/>
    <col min="4" max="4" width="14.453125" customWidth="1"/>
    <col min="5" max="5" width="18.7265625" customWidth="1"/>
  </cols>
  <sheetData>
    <row r="1" spans="1:5" ht="80.25" customHeight="1">
      <c r="D1" s="217" t="s">
        <v>159</v>
      </c>
      <c r="E1" s="218"/>
    </row>
    <row r="2" spans="1:5">
      <c r="D2" s="219"/>
      <c r="E2" s="219"/>
    </row>
    <row r="3" spans="1:5" ht="41.25" customHeight="1">
      <c r="A3" s="215" t="s">
        <v>160</v>
      </c>
      <c r="B3" s="215"/>
      <c r="C3" s="215"/>
      <c r="D3" s="215"/>
      <c r="E3" s="215"/>
    </row>
    <row r="4" spans="1:5" ht="13">
      <c r="A4" s="78"/>
      <c r="B4" s="79"/>
      <c r="C4" s="79"/>
      <c r="D4" s="79"/>
      <c r="E4" s="79"/>
    </row>
    <row r="5" spans="1:5" ht="13">
      <c r="A5" s="78"/>
      <c r="B5" s="79"/>
      <c r="C5" s="79"/>
      <c r="D5" s="216" t="s">
        <v>41</v>
      </c>
      <c r="E5" s="216"/>
    </row>
    <row r="6" spans="1:5" ht="93" customHeight="1">
      <c r="A6" s="105"/>
      <c r="B6" s="106" t="s">
        <v>120</v>
      </c>
      <c r="C6" s="107" t="s">
        <v>152</v>
      </c>
      <c r="D6" s="107" t="s">
        <v>161</v>
      </c>
      <c r="E6" s="107" t="s">
        <v>121</v>
      </c>
    </row>
    <row r="7" spans="1:5" ht="33.75" customHeight="1">
      <c r="A7" s="92">
        <v>1</v>
      </c>
      <c r="B7" s="91" t="s">
        <v>0</v>
      </c>
      <c r="C7" s="93">
        <v>0</v>
      </c>
      <c r="D7" s="93">
        <v>0</v>
      </c>
      <c r="E7" s="93">
        <v>0</v>
      </c>
    </row>
    <row r="8" spans="1:5" ht="35.25" customHeight="1">
      <c r="A8" s="92">
        <v>2</v>
      </c>
      <c r="B8" s="94" t="s">
        <v>122</v>
      </c>
      <c r="C8" s="93">
        <v>0</v>
      </c>
      <c r="D8" s="93">
        <v>0</v>
      </c>
      <c r="E8" s="93">
        <v>0</v>
      </c>
    </row>
    <row r="9" spans="1:5" ht="45.75" customHeight="1">
      <c r="A9" s="80"/>
      <c r="B9" s="86" t="s">
        <v>144</v>
      </c>
      <c r="C9" s="95">
        <f>SUM(C7:C8)</f>
        <v>0</v>
      </c>
      <c r="D9" s="95">
        <f>SUM(D7:D8)</f>
        <v>0</v>
      </c>
      <c r="E9" s="95">
        <f>SUM(E7:E8)</f>
        <v>0</v>
      </c>
    </row>
  </sheetData>
  <mergeCells count="4">
    <mergeCell ref="D1:E1"/>
    <mergeCell ref="D2:E2"/>
    <mergeCell ref="A3:E3"/>
    <mergeCell ref="D5:E5"/>
  </mergeCells>
  <pageMargins left="0.98425196850393704" right="0.59055118110236227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2">
    <tabColor indexed="21"/>
  </sheetPr>
  <dimension ref="A1:F19"/>
  <sheetViews>
    <sheetView view="pageBreakPreview" zoomScale="90" zoomScaleSheetLayoutView="90" workbookViewId="0">
      <selection activeCell="J4" sqref="J4"/>
    </sheetView>
  </sheetViews>
  <sheetFormatPr defaultRowHeight="12.5"/>
  <cols>
    <col min="1" max="1" width="13.81640625" customWidth="1"/>
    <col min="2" max="2" width="15.1796875" customWidth="1"/>
    <col min="3" max="3" width="17" customWidth="1"/>
    <col min="4" max="4" width="14.81640625" customWidth="1"/>
    <col min="5" max="5" width="14.54296875" customWidth="1"/>
    <col min="6" max="6" width="14" customWidth="1"/>
  </cols>
  <sheetData>
    <row r="1" spans="1:6" ht="57.75" customHeight="1">
      <c r="D1" s="217" t="s">
        <v>162</v>
      </c>
      <c r="E1" s="220"/>
      <c r="F1" s="220"/>
    </row>
    <row r="3" spans="1:6" ht="58.5" customHeight="1">
      <c r="A3" s="228" t="s">
        <v>163</v>
      </c>
      <c r="B3" s="228"/>
      <c r="C3" s="228"/>
      <c r="D3" s="228"/>
      <c r="E3" s="228"/>
      <c r="F3" s="228"/>
    </row>
    <row r="4" spans="1:6" ht="15.5">
      <c r="A4" s="78"/>
      <c r="B4" s="78"/>
      <c r="C4" s="78"/>
      <c r="D4" s="82"/>
      <c r="E4" s="82"/>
      <c r="F4" s="82"/>
    </row>
    <row r="5" spans="1:6" ht="32.25" customHeight="1">
      <c r="A5" s="226" t="s">
        <v>164</v>
      </c>
      <c r="B5" s="226"/>
      <c r="C5" s="226"/>
      <c r="D5" s="226"/>
      <c r="E5" s="226"/>
      <c r="F5" s="226"/>
    </row>
    <row r="6" spans="1:6" ht="14">
      <c r="A6" s="83"/>
      <c r="B6" s="78"/>
      <c r="C6" s="78"/>
      <c r="D6" s="78"/>
      <c r="E6" s="78"/>
      <c r="F6" s="78"/>
    </row>
    <row r="7" spans="1:6" ht="14">
      <c r="A7" s="83"/>
      <c r="B7" s="78"/>
      <c r="C7" s="78"/>
      <c r="D7" s="78"/>
      <c r="E7" s="78"/>
      <c r="F7" s="84"/>
    </row>
    <row r="8" spans="1:6">
      <c r="A8" s="221" t="s">
        <v>123</v>
      </c>
      <c r="B8" s="221" t="s">
        <v>124</v>
      </c>
      <c r="C8" s="229" t="s">
        <v>125</v>
      </c>
      <c r="D8" s="231" t="s">
        <v>126</v>
      </c>
      <c r="E8" s="229" t="s">
        <v>127</v>
      </c>
      <c r="F8" s="221" t="s">
        <v>128</v>
      </c>
    </row>
    <row r="9" spans="1:6" ht="81.75" customHeight="1">
      <c r="A9" s="221"/>
      <c r="B9" s="221"/>
      <c r="C9" s="230"/>
      <c r="D9" s="232"/>
      <c r="E9" s="230"/>
      <c r="F9" s="221"/>
    </row>
    <row r="10" spans="1:6" ht="15.5">
      <c r="A10" s="81"/>
      <c r="B10" s="81"/>
      <c r="C10" s="85">
        <v>0</v>
      </c>
      <c r="D10" s="81"/>
      <c r="E10" s="81"/>
      <c r="F10" s="81"/>
    </row>
    <row r="11" spans="1:6" ht="15.5">
      <c r="A11" s="81"/>
      <c r="B11" s="81"/>
      <c r="C11" s="85">
        <v>0</v>
      </c>
      <c r="D11" s="81"/>
      <c r="E11" s="81"/>
      <c r="F11" s="81"/>
    </row>
    <row r="12" spans="1:6" ht="15">
      <c r="A12" s="86" t="s">
        <v>100</v>
      </c>
      <c r="B12" s="81"/>
      <c r="C12" s="96">
        <v>0</v>
      </c>
      <c r="D12" s="87"/>
      <c r="E12" s="88"/>
      <c r="F12" s="81"/>
    </row>
    <row r="13" spans="1:6" ht="13">
      <c r="A13" s="89"/>
      <c r="B13" s="89"/>
      <c r="C13" s="89"/>
      <c r="D13" s="89"/>
      <c r="E13" s="89"/>
      <c r="F13" s="89"/>
    </row>
    <row r="14" spans="1:6" ht="48.75" customHeight="1">
      <c r="A14" s="226" t="s">
        <v>168</v>
      </c>
      <c r="B14" s="226"/>
      <c r="C14" s="226"/>
      <c r="D14" s="226"/>
      <c r="E14" s="226"/>
      <c r="F14" s="226"/>
    </row>
    <row r="15" spans="1:6" ht="15">
      <c r="A15" s="90"/>
      <c r="B15" s="90"/>
      <c r="C15" s="90"/>
      <c r="D15" s="90"/>
      <c r="E15" s="90"/>
      <c r="F15" s="90"/>
    </row>
    <row r="16" spans="1:6" ht="13">
      <c r="A16" s="89"/>
      <c r="B16" s="89"/>
      <c r="C16" s="89"/>
      <c r="D16" s="89"/>
      <c r="E16" s="89"/>
      <c r="F16" s="89"/>
    </row>
    <row r="17" spans="1:6" ht="63.75" customHeight="1">
      <c r="A17" s="221" t="s">
        <v>129</v>
      </c>
      <c r="B17" s="221"/>
      <c r="C17" s="221"/>
      <c r="D17" s="221" t="s">
        <v>130</v>
      </c>
      <c r="E17" s="227"/>
      <c r="F17" s="227"/>
    </row>
    <row r="18" spans="1:6" ht="15.5">
      <c r="A18" s="222" t="s">
        <v>131</v>
      </c>
      <c r="B18" s="222"/>
      <c r="C18" s="222"/>
      <c r="D18" s="223">
        <v>0</v>
      </c>
      <c r="E18" s="224"/>
      <c r="F18" s="225"/>
    </row>
    <row r="19" spans="1:6" ht="15.5">
      <c r="A19" s="222" t="s">
        <v>132</v>
      </c>
      <c r="B19" s="222"/>
      <c r="C19" s="222"/>
      <c r="D19" s="223">
        <v>0</v>
      </c>
      <c r="E19" s="224"/>
      <c r="F19" s="225"/>
    </row>
  </sheetData>
  <mergeCells count="16">
    <mergeCell ref="D1:F1"/>
    <mergeCell ref="F8:F9"/>
    <mergeCell ref="A19:C19"/>
    <mergeCell ref="D19:F19"/>
    <mergeCell ref="A5:F5"/>
    <mergeCell ref="A14:F14"/>
    <mergeCell ref="A17:C17"/>
    <mergeCell ref="D17:F17"/>
    <mergeCell ref="A18:C18"/>
    <mergeCell ref="D18:F18"/>
    <mergeCell ref="A3:F3"/>
    <mergeCell ref="A8:A9"/>
    <mergeCell ref="B8:B9"/>
    <mergeCell ref="C8:C9"/>
    <mergeCell ref="D8:D9"/>
    <mergeCell ref="E8:E9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21"/>
  </sheetPr>
  <dimension ref="A1:G19"/>
  <sheetViews>
    <sheetView view="pageBreakPreview" zoomScale="90" zoomScaleSheetLayoutView="90" workbookViewId="0">
      <selection activeCell="J9" sqref="I9:J9"/>
    </sheetView>
  </sheetViews>
  <sheetFormatPr defaultRowHeight="12.5"/>
  <cols>
    <col min="1" max="1" width="13.81640625" customWidth="1"/>
    <col min="2" max="2" width="15.1796875" customWidth="1"/>
    <col min="3" max="3" width="16.54296875" customWidth="1"/>
    <col min="4" max="4" width="16.1796875" customWidth="1"/>
    <col min="5" max="5" width="14.81640625" customWidth="1"/>
    <col min="6" max="6" width="14.54296875" customWidth="1"/>
    <col min="7" max="7" width="14" customWidth="1"/>
  </cols>
  <sheetData>
    <row r="1" spans="1:7" ht="57.75" customHeight="1">
      <c r="E1" s="217" t="s">
        <v>165</v>
      </c>
      <c r="F1" s="220"/>
      <c r="G1" s="220"/>
    </row>
    <row r="3" spans="1:7" ht="58.5" customHeight="1">
      <c r="A3" s="228" t="s">
        <v>166</v>
      </c>
      <c r="B3" s="228"/>
      <c r="C3" s="228"/>
      <c r="D3" s="228"/>
      <c r="E3" s="228"/>
      <c r="F3" s="228"/>
      <c r="G3" s="228"/>
    </row>
    <row r="4" spans="1:7" ht="15.5">
      <c r="A4" s="78"/>
      <c r="B4" s="78"/>
      <c r="C4" s="78"/>
      <c r="D4" s="78"/>
      <c r="E4" s="82"/>
      <c r="F4" s="82"/>
      <c r="G4" s="82"/>
    </row>
    <row r="5" spans="1:7" ht="32.25" customHeight="1">
      <c r="A5" s="226" t="s">
        <v>167</v>
      </c>
      <c r="B5" s="226"/>
      <c r="C5" s="226"/>
      <c r="D5" s="226"/>
      <c r="E5" s="226"/>
      <c r="F5" s="226"/>
      <c r="G5" s="226"/>
    </row>
    <row r="6" spans="1:7" ht="14">
      <c r="A6" s="83"/>
      <c r="B6" s="78"/>
      <c r="C6" s="78"/>
      <c r="D6" s="78"/>
      <c r="E6" s="78"/>
      <c r="F6" s="78"/>
      <c r="G6" s="78"/>
    </row>
    <row r="7" spans="1:7" ht="14">
      <c r="A7" s="83"/>
      <c r="B7" s="78"/>
      <c r="C7" s="78"/>
      <c r="D7" s="78"/>
      <c r="E7" s="78"/>
      <c r="F7" s="78"/>
      <c r="G7" s="84"/>
    </row>
    <row r="8" spans="1:7">
      <c r="A8" s="221" t="s">
        <v>123</v>
      </c>
      <c r="B8" s="221" t="s">
        <v>124</v>
      </c>
      <c r="C8" s="229" t="s">
        <v>149</v>
      </c>
      <c r="D8" s="229" t="s">
        <v>150</v>
      </c>
      <c r="E8" s="231" t="s">
        <v>126</v>
      </c>
      <c r="F8" s="229" t="s">
        <v>127</v>
      </c>
      <c r="G8" s="221" t="s">
        <v>128</v>
      </c>
    </row>
    <row r="9" spans="1:7" ht="81.75" customHeight="1">
      <c r="A9" s="221"/>
      <c r="B9" s="221"/>
      <c r="C9" s="230"/>
      <c r="D9" s="230"/>
      <c r="E9" s="232"/>
      <c r="F9" s="230"/>
      <c r="G9" s="221"/>
    </row>
    <row r="10" spans="1:7" ht="15.5">
      <c r="A10" s="81"/>
      <c r="B10" s="81"/>
      <c r="C10" s="85">
        <v>0</v>
      </c>
      <c r="D10" s="85">
        <v>0</v>
      </c>
      <c r="E10" s="81"/>
      <c r="F10" s="81"/>
      <c r="G10" s="81"/>
    </row>
    <row r="11" spans="1:7" ht="15.5">
      <c r="A11" s="81"/>
      <c r="B11" s="81"/>
      <c r="C11" s="85">
        <v>0</v>
      </c>
      <c r="D11" s="85">
        <v>0</v>
      </c>
      <c r="E11" s="81"/>
      <c r="F11" s="81"/>
      <c r="G11" s="81"/>
    </row>
    <row r="12" spans="1:7" ht="15">
      <c r="A12" s="86" t="s">
        <v>100</v>
      </c>
      <c r="B12" s="81"/>
      <c r="C12" s="96">
        <v>0</v>
      </c>
      <c r="D12" s="96">
        <v>0</v>
      </c>
      <c r="E12" s="87"/>
      <c r="F12" s="88"/>
      <c r="G12" s="81"/>
    </row>
    <row r="13" spans="1:7" ht="13">
      <c r="A13" s="89"/>
      <c r="B13" s="89"/>
      <c r="C13" s="89"/>
      <c r="D13" s="89"/>
      <c r="E13" s="89"/>
      <c r="F13" s="89"/>
      <c r="G13" s="89"/>
    </row>
    <row r="14" spans="1:7" ht="48.75" customHeight="1">
      <c r="A14" s="226" t="s">
        <v>168</v>
      </c>
      <c r="B14" s="226"/>
      <c r="C14" s="226"/>
      <c r="D14" s="226"/>
      <c r="E14" s="226"/>
      <c r="F14" s="226"/>
      <c r="G14" s="226"/>
    </row>
    <row r="15" spans="1:7" ht="15">
      <c r="A15" s="90"/>
      <c r="B15" s="90"/>
      <c r="C15" s="90"/>
      <c r="D15" s="90"/>
      <c r="E15" s="90"/>
      <c r="F15" s="90"/>
      <c r="G15" s="90"/>
    </row>
    <row r="16" spans="1:7" ht="13">
      <c r="A16" s="89"/>
      <c r="B16" s="89"/>
      <c r="C16" s="89"/>
      <c r="D16" s="89"/>
      <c r="E16" s="89"/>
      <c r="F16" s="89"/>
      <c r="G16" s="89"/>
    </row>
    <row r="17" spans="1:7" ht="63.75" customHeight="1">
      <c r="A17" s="221" t="s">
        <v>129</v>
      </c>
      <c r="B17" s="221"/>
      <c r="C17" s="221"/>
      <c r="D17" s="221"/>
      <c r="E17" s="221" t="s">
        <v>130</v>
      </c>
      <c r="F17" s="227"/>
      <c r="G17" s="227"/>
    </row>
    <row r="18" spans="1:7" ht="15.5">
      <c r="A18" s="222" t="s">
        <v>131</v>
      </c>
      <c r="B18" s="222"/>
      <c r="C18" s="222"/>
      <c r="D18" s="222"/>
      <c r="E18" s="223">
        <v>0</v>
      </c>
      <c r="F18" s="224"/>
      <c r="G18" s="225"/>
    </row>
    <row r="19" spans="1:7" ht="15.5">
      <c r="A19" s="222" t="s">
        <v>132</v>
      </c>
      <c r="B19" s="222"/>
      <c r="C19" s="222"/>
      <c r="D19" s="222"/>
      <c r="E19" s="223">
        <v>0</v>
      </c>
      <c r="F19" s="224"/>
      <c r="G19" s="225"/>
    </row>
  </sheetData>
  <mergeCells count="17">
    <mergeCell ref="A18:D18"/>
    <mergeCell ref="E18:G18"/>
    <mergeCell ref="A19:D19"/>
    <mergeCell ref="E19:G19"/>
    <mergeCell ref="A14:G14"/>
    <mergeCell ref="A17:D17"/>
    <mergeCell ref="E17:G17"/>
    <mergeCell ref="E1:G1"/>
    <mergeCell ref="A3:G3"/>
    <mergeCell ref="A5:G5"/>
    <mergeCell ref="A8:A9"/>
    <mergeCell ref="B8:B9"/>
    <mergeCell ref="D8:D9"/>
    <mergeCell ref="E8:E9"/>
    <mergeCell ref="F8:F9"/>
    <mergeCell ref="G8:G9"/>
    <mergeCell ref="C8:C9"/>
  </mergeCells>
  <pageMargins left="0.98425196850393704" right="0.59055118110236227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L117"/>
  <sheetViews>
    <sheetView view="pageBreakPreview" topLeftCell="A101" zoomScale="75" zoomScaleNormal="75" workbookViewId="0">
      <selection activeCell="J115" sqref="H9:J115"/>
    </sheetView>
  </sheetViews>
  <sheetFormatPr defaultColWidth="3.54296875" defaultRowHeight="13"/>
  <cols>
    <col min="1" max="1" width="5.26953125" style="18" customWidth="1"/>
    <col min="2" max="2" width="95.7265625" style="19" customWidth="1"/>
    <col min="3" max="3" width="12" style="197" customWidth="1"/>
    <col min="4" max="4" width="8.54296875" style="20" customWidth="1"/>
    <col min="5" max="5" width="8.453125" style="20" customWidth="1"/>
    <col min="6" max="6" width="14.7265625" style="20" customWidth="1"/>
    <col min="7" max="7" width="13" style="20" customWidth="1"/>
    <col min="8" max="8" width="18.453125" style="20" customWidth="1"/>
    <col min="9" max="9" width="16.81640625" style="20" customWidth="1"/>
    <col min="10" max="10" width="13.81640625" style="20" customWidth="1"/>
    <col min="11" max="14" width="9.1796875" style="21" customWidth="1"/>
    <col min="15" max="15" width="4" style="21" customWidth="1"/>
    <col min="16" max="249" width="9.1796875" style="21" customWidth="1"/>
    <col min="250" max="16384" width="3.54296875" style="21"/>
  </cols>
  <sheetData>
    <row r="1" spans="1:10" ht="117" customHeight="1">
      <c r="F1" s="207" t="s">
        <v>310</v>
      </c>
      <c r="G1" s="207"/>
      <c r="H1" s="207"/>
      <c r="I1" s="207"/>
      <c r="J1" s="207"/>
    </row>
    <row r="2" spans="1:10" ht="83.25" customHeight="1">
      <c r="F2" s="206" t="s">
        <v>316</v>
      </c>
      <c r="G2" s="206"/>
      <c r="H2" s="206"/>
      <c r="I2" s="206"/>
      <c r="J2" s="206"/>
    </row>
    <row r="3" spans="1:10" ht="15.75" customHeight="1">
      <c r="G3" s="22"/>
      <c r="I3" s="22"/>
      <c r="J3" s="22"/>
    </row>
    <row r="4" spans="1:10" s="1" customFormat="1" ht="18">
      <c r="A4" s="208" t="s">
        <v>315</v>
      </c>
      <c r="B4" s="208"/>
      <c r="C4" s="208"/>
      <c r="D4" s="208"/>
      <c r="E4" s="208"/>
      <c r="F4" s="208"/>
      <c r="G4" s="208"/>
      <c r="H4" s="208"/>
      <c r="I4" s="208"/>
      <c r="J4" s="203"/>
    </row>
    <row r="5" spans="1:10" s="1" customFormat="1" ht="21" customHeight="1">
      <c r="A5" s="74"/>
      <c r="B5" s="74"/>
      <c r="C5" s="75"/>
      <c r="D5" s="74"/>
      <c r="E5" s="74"/>
      <c r="F5" s="74"/>
      <c r="G5" s="74"/>
      <c r="H5" s="74"/>
      <c r="I5" s="74"/>
      <c r="J5" s="29"/>
    </row>
    <row r="6" spans="1:10" s="25" customFormat="1" ht="15.75" customHeight="1">
      <c r="A6" s="23"/>
      <c r="B6" s="23"/>
      <c r="C6" s="198"/>
      <c r="D6" s="23"/>
      <c r="E6" s="23"/>
      <c r="F6" s="24"/>
      <c r="G6" s="214" t="s">
        <v>41</v>
      </c>
      <c r="H6" s="214"/>
      <c r="I6" s="214"/>
      <c r="J6" s="214"/>
    </row>
    <row r="7" spans="1:10" s="37" customFormat="1" ht="80.25" customHeight="1">
      <c r="A7" s="28" t="s">
        <v>26</v>
      </c>
      <c r="B7" s="28" t="s">
        <v>27</v>
      </c>
      <c r="C7" s="28"/>
      <c r="D7" s="103" t="s">
        <v>44</v>
      </c>
      <c r="E7" s="103" t="s">
        <v>45</v>
      </c>
      <c r="F7" s="104" t="s">
        <v>46</v>
      </c>
      <c r="G7" s="104" t="s">
        <v>47</v>
      </c>
      <c r="H7" s="28" t="s">
        <v>286</v>
      </c>
      <c r="I7" s="28" t="s">
        <v>170</v>
      </c>
      <c r="J7" s="28" t="s">
        <v>243</v>
      </c>
    </row>
    <row r="8" spans="1:10" s="45" customFormat="1" ht="18">
      <c r="A8" s="65">
        <v>1</v>
      </c>
      <c r="B8" s="65">
        <v>2</v>
      </c>
      <c r="C8" s="57"/>
      <c r="D8" s="66" t="s">
        <v>28</v>
      </c>
      <c r="E8" s="66" t="s">
        <v>29</v>
      </c>
      <c r="F8" s="66" t="s">
        <v>30</v>
      </c>
      <c r="G8" s="66" t="s">
        <v>31</v>
      </c>
      <c r="H8" s="109" t="s">
        <v>245</v>
      </c>
      <c r="I8" s="65">
        <v>7</v>
      </c>
      <c r="J8" s="65">
        <v>8</v>
      </c>
    </row>
    <row r="9" spans="1:10" s="38" customFormat="1" ht="18">
      <c r="A9" s="58" t="s">
        <v>82</v>
      </c>
      <c r="B9" s="67" t="s">
        <v>62</v>
      </c>
      <c r="C9" s="55" t="s">
        <v>48</v>
      </c>
      <c r="D9" s="58" t="s">
        <v>67</v>
      </c>
      <c r="E9" s="58"/>
      <c r="F9" s="58"/>
      <c r="G9" s="55"/>
      <c r="H9" s="149">
        <f>H10+H15+H31+H47+H52+H50</f>
        <v>6249.01</v>
      </c>
      <c r="I9" s="149">
        <f>J9-H9</f>
        <v>-384.6899999999996</v>
      </c>
      <c r="J9" s="149">
        <f t="shared" ref="J9" si="0">J10+J15+J31+J47+J52+J50</f>
        <v>5864.3200000000006</v>
      </c>
    </row>
    <row r="10" spans="1:10" s="38" customFormat="1" ht="30">
      <c r="A10" s="58" t="s">
        <v>42</v>
      </c>
      <c r="B10" s="67" t="s">
        <v>63</v>
      </c>
      <c r="C10" s="55" t="s">
        <v>48</v>
      </c>
      <c r="D10" s="55" t="s">
        <v>67</v>
      </c>
      <c r="E10" s="55" t="s">
        <v>68</v>
      </c>
      <c r="F10" s="55"/>
      <c r="G10" s="55"/>
      <c r="H10" s="149">
        <f>H11</f>
        <v>585.36</v>
      </c>
      <c r="I10" s="149">
        <f>I11</f>
        <v>0</v>
      </c>
      <c r="J10" s="160">
        <f>J11</f>
        <v>585.36</v>
      </c>
    </row>
    <row r="11" spans="1:10" s="38" customFormat="1" ht="18">
      <c r="A11" s="44"/>
      <c r="B11" s="133" t="s">
        <v>79</v>
      </c>
      <c r="C11" s="55" t="s">
        <v>48</v>
      </c>
      <c r="D11" s="112" t="s">
        <v>67</v>
      </c>
      <c r="E11" s="112" t="s">
        <v>68</v>
      </c>
      <c r="F11" s="55" t="s">
        <v>206</v>
      </c>
      <c r="G11" s="112"/>
      <c r="H11" s="150">
        <f>H12+H14+H13</f>
        <v>585.36</v>
      </c>
      <c r="I11" s="150">
        <f>I12+I13+I14</f>
        <v>0</v>
      </c>
      <c r="J11" s="174">
        <f>J12+J14+J13</f>
        <v>585.36</v>
      </c>
    </row>
    <row r="12" spans="1:10" s="38" customFormat="1" ht="18">
      <c r="A12" s="44"/>
      <c r="B12" s="98" t="s">
        <v>117</v>
      </c>
      <c r="C12" s="43" t="s">
        <v>48</v>
      </c>
      <c r="D12" s="63" t="s">
        <v>67</v>
      </c>
      <c r="E12" s="63" t="s">
        <v>68</v>
      </c>
      <c r="F12" s="43" t="s">
        <v>208</v>
      </c>
      <c r="G12" s="99" t="s">
        <v>69</v>
      </c>
      <c r="H12" s="147">
        <v>375.68</v>
      </c>
      <c r="I12" s="175">
        <f>J12-H12</f>
        <v>0</v>
      </c>
      <c r="J12" s="147">
        <v>375.68</v>
      </c>
    </row>
    <row r="13" spans="1:10" s="38" customFormat="1" ht="31">
      <c r="A13" s="44"/>
      <c r="B13" s="98" t="s">
        <v>139</v>
      </c>
      <c r="C13" s="43" t="s">
        <v>48</v>
      </c>
      <c r="D13" s="63" t="s">
        <v>67</v>
      </c>
      <c r="E13" s="63" t="s">
        <v>68</v>
      </c>
      <c r="F13" s="43" t="s">
        <v>209</v>
      </c>
      <c r="G13" s="99" t="s">
        <v>138</v>
      </c>
      <c r="H13" s="147">
        <v>32.909999999999997</v>
      </c>
      <c r="I13" s="175">
        <f t="shared" ref="I13:I14" si="1">J13-H13</f>
        <v>0</v>
      </c>
      <c r="J13" s="147">
        <v>32.909999999999997</v>
      </c>
    </row>
    <row r="14" spans="1:10" s="38" customFormat="1" ht="31">
      <c r="A14" s="44"/>
      <c r="B14" s="98" t="s">
        <v>118</v>
      </c>
      <c r="C14" s="43" t="s">
        <v>48</v>
      </c>
      <c r="D14" s="43" t="s">
        <v>67</v>
      </c>
      <c r="E14" s="43" t="s">
        <v>68</v>
      </c>
      <c r="F14" s="43" t="s">
        <v>208</v>
      </c>
      <c r="G14" s="69" t="s">
        <v>111</v>
      </c>
      <c r="H14" s="148">
        <v>176.77</v>
      </c>
      <c r="I14" s="175">
        <f t="shared" si="1"/>
        <v>0</v>
      </c>
      <c r="J14" s="148">
        <v>176.77</v>
      </c>
    </row>
    <row r="15" spans="1:10" s="38" customFormat="1" ht="45">
      <c r="A15" s="58" t="s">
        <v>83</v>
      </c>
      <c r="B15" s="59" t="s">
        <v>22</v>
      </c>
      <c r="C15" s="55" t="s">
        <v>48</v>
      </c>
      <c r="D15" s="55" t="s">
        <v>67</v>
      </c>
      <c r="E15" s="55" t="s">
        <v>70</v>
      </c>
      <c r="F15" s="55"/>
      <c r="G15" s="55"/>
      <c r="H15" s="149">
        <f>H17</f>
        <v>802.51</v>
      </c>
      <c r="I15" s="149">
        <f>I17</f>
        <v>92.690000000000055</v>
      </c>
      <c r="J15" s="160">
        <f>J17</f>
        <v>895.2</v>
      </c>
    </row>
    <row r="16" spans="1:10" s="38" customFormat="1" ht="18" hidden="1" customHeight="1">
      <c r="A16" s="58"/>
      <c r="B16" s="68" t="s">
        <v>102</v>
      </c>
      <c r="C16" s="55" t="s">
        <v>48</v>
      </c>
      <c r="D16" s="43" t="s">
        <v>67</v>
      </c>
      <c r="E16" s="43" t="s">
        <v>70</v>
      </c>
      <c r="F16" s="43" t="s">
        <v>80</v>
      </c>
      <c r="G16" s="69" t="s">
        <v>103</v>
      </c>
      <c r="H16" s="151">
        <v>0</v>
      </c>
      <c r="I16" s="151">
        <v>0</v>
      </c>
      <c r="J16" s="148">
        <v>0</v>
      </c>
    </row>
    <row r="17" spans="1:10" s="29" customFormat="1" ht="17.5">
      <c r="A17" s="42"/>
      <c r="B17" s="67" t="s">
        <v>99</v>
      </c>
      <c r="C17" s="55" t="s">
        <v>48</v>
      </c>
      <c r="D17" s="55" t="s">
        <v>67</v>
      </c>
      <c r="E17" s="55" t="s">
        <v>70</v>
      </c>
      <c r="F17" s="55" t="s">
        <v>213</v>
      </c>
      <c r="G17" s="71"/>
      <c r="H17" s="152">
        <f>H19+H24</f>
        <v>802.51</v>
      </c>
      <c r="I17" s="152">
        <f>J17-H17</f>
        <v>92.690000000000055</v>
      </c>
      <c r="J17" s="154">
        <f>J19+J24</f>
        <v>895.2</v>
      </c>
    </row>
    <row r="18" spans="1:10" s="38" customFormat="1" ht="31.5" hidden="1" customHeight="1">
      <c r="A18" s="44"/>
      <c r="B18" s="70" t="s">
        <v>104</v>
      </c>
      <c r="C18" s="55" t="s">
        <v>48</v>
      </c>
      <c r="D18" s="43" t="s">
        <v>67</v>
      </c>
      <c r="E18" s="43" t="s">
        <v>70</v>
      </c>
      <c r="F18" s="43" t="s">
        <v>105</v>
      </c>
      <c r="G18" s="69"/>
      <c r="H18" s="153"/>
      <c r="I18" s="153"/>
      <c r="J18" s="162"/>
    </row>
    <row r="19" spans="1:10" s="38" customFormat="1" ht="38.25" customHeight="1">
      <c r="A19" s="44"/>
      <c r="B19" s="70" t="s">
        <v>104</v>
      </c>
      <c r="C19" s="55" t="s">
        <v>48</v>
      </c>
      <c r="D19" s="55" t="s">
        <v>67</v>
      </c>
      <c r="E19" s="55" t="s">
        <v>70</v>
      </c>
      <c r="F19" s="55" t="s">
        <v>207</v>
      </c>
      <c r="G19" s="71"/>
      <c r="H19" s="152">
        <f>H20+H21+H22</f>
        <v>443.71</v>
      </c>
      <c r="I19" s="152">
        <f>I20+I21+I22</f>
        <v>0</v>
      </c>
      <c r="J19" s="154">
        <f>J20+J21+J22</f>
        <v>443.71</v>
      </c>
    </row>
    <row r="20" spans="1:10" s="38" customFormat="1" ht="18">
      <c r="A20" s="44"/>
      <c r="B20" s="68" t="s">
        <v>117</v>
      </c>
      <c r="C20" s="43" t="s">
        <v>48</v>
      </c>
      <c r="D20" s="43" t="s">
        <v>67</v>
      </c>
      <c r="E20" s="43" t="s">
        <v>70</v>
      </c>
      <c r="F20" s="43" t="s">
        <v>210</v>
      </c>
      <c r="G20" s="69" t="s">
        <v>69</v>
      </c>
      <c r="H20" s="151">
        <v>282.77</v>
      </c>
      <c r="I20" s="151">
        <f>J20-H20</f>
        <v>0</v>
      </c>
      <c r="J20" s="151">
        <v>282.77</v>
      </c>
    </row>
    <row r="21" spans="1:10" s="38" customFormat="1" ht="31">
      <c r="A21" s="44"/>
      <c r="B21" s="68" t="s">
        <v>139</v>
      </c>
      <c r="C21" s="43" t="s">
        <v>48</v>
      </c>
      <c r="D21" s="43" t="s">
        <v>67</v>
      </c>
      <c r="E21" s="43" t="s">
        <v>70</v>
      </c>
      <c r="F21" s="43" t="s">
        <v>211</v>
      </c>
      <c r="G21" s="69" t="s">
        <v>138</v>
      </c>
      <c r="H21" s="151">
        <v>26.94</v>
      </c>
      <c r="I21" s="151">
        <f t="shared" ref="I21:I22" si="2">J21-H21</f>
        <v>0</v>
      </c>
      <c r="J21" s="151">
        <v>26.94</v>
      </c>
    </row>
    <row r="22" spans="1:10" s="38" customFormat="1" ht="31">
      <c r="A22" s="44"/>
      <c r="B22" s="68" t="s">
        <v>118</v>
      </c>
      <c r="C22" s="43" t="s">
        <v>48</v>
      </c>
      <c r="D22" s="43" t="s">
        <v>67</v>
      </c>
      <c r="E22" s="43" t="s">
        <v>70</v>
      </c>
      <c r="F22" s="43" t="s">
        <v>210</v>
      </c>
      <c r="G22" s="69" t="s">
        <v>111</v>
      </c>
      <c r="H22" s="151">
        <v>134</v>
      </c>
      <c r="I22" s="151">
        <f t="shared" si="2"/>
        <v>0</v>
      </c>
      <c r="J22" s="151">
        <v>134</v>
      </c>
    </row>
    <row r="23" spans="1:10" s="38" customFormat="1" ht="31.5" hidden="1" customHeight="1">
      <c r="A23" s="44"/>
      <c r="B23" s="68" t="s">
        <v>106</v>
      </c>
      <c r="C23" s="55" t="s">
        <v>48</v>
      </c>
      <c r="D23" s="43" t="s">
        <v>67</v>
      </c>
      <c r="E23" s="43" t="s">
        <v>70</v>
      </c>
      <c r="F23" s="43" t="s">
        <v>107</v>
      </c>
      <c r="G23" s="69"/>
      <c r="H23" s="153"/>
      <c r="I23" s="153"/>
      <c r="J23" s="153"/>
    </row>
    <row r="24" spans="1:10" s="38" customFormat="1" ht="35.25" customHeight="1">
      <c r="A24" s="44"/>
      <c r="B24" s="70" t="s">
        <v>106</v>
      </c>
      <c r="C24" s="55" t="s">
        <v>48</v>
      </c>
      <c r="D24" s="55" t="s">
        <v>67</v>
      </c>
      <c r="E24" s="55" t="s">
        <v>70</v>
      </c>
      <c r="F24" s="55" t="s">
        <v>212</v>
      </c>
      <c r="G24" s="71"/>
      <c r="H24" s="154">
        <f>H25+H27+H28+H29+H26+H30</f>
        <v>358.79999999999995</v>
      </c>
      <c r="I24" s="152">
        <f>J24-H24</f>
        <v>92.690000000000055</v>
      </c>
      <c r="J24" s="176">
        <f>J25+J26+J27+J29+J28+J30</f>
        <v>451.49</v>
      </c>
    </row>
    <row r="25" spans="1:10" s="38" customFormat="1" ht="18">
      <c r="A25" s="44"/>
      <c r="B25" s="108" t="s">
        <v>155</v>
      </c>
      <c r="C25" s="43" t="s">
        <v>48</v>
      </c>
      <c r="D25" s="43" t="s">
        <v>67</v>
      </c>
      <c r="E25" s="43" t="s">
        <v>70</v>
      </c>
      <c r="F25" s="43" t="s">
        <v>215</v>
      </c>
      <c r="G25" s="69" t="s">
        <v>71</v>
      </c>
      <c r="H25" s="151">
        <v>156.72999999999999</v>
      </c>
      <c r="I25" s="151">
        <f>J25-H25</f>
        <v>-66.72999999999999</v>
      </c>
      <c r="J25" s="151">
        <v>90</v>
      </c>
    </row>
    <row r="26" spans="1:10" s="38" customFormat="1" ht="18">
      <c r="A26" s="44"/>
      <c r="B26" s="108" t="s">
        <v>156</v>
      </c>
      <c r="C26" s="43" t="s">
        <v>48</v>
      </c>
      <c r="D26" s="43" t="s">
        <v>67</v>
      </c>
      <c r="E26" s="43" t="s">
        <v>70</v>
      </c>
      <c r="F26" s="43" t="s">
        <v>216</v>
      </c>
      <c r="G26" s="69" t="s">
        <v>244</v>
      </c>
      <c r="H26" s="151">
        <v>42.5</v>
      </c>
      <c r="I26" s="151">
        <f t="shared" ref="I26:I30" si="3">J26-H26</f>
        <v>0</v>
      </c>
      <c r="J26" s="151">
        <v>42.5</v>
      </c>
    </row>
    <row r="27" spans="1:10" s="38" customFormat="1" ht="18">
      <c r="A27" s="44"/>
      <c r="B27" s="108" t="s">
        <v>156</v>
      </c>
      <c r="C27" s="43" t="s">
        <v>48</v>
      </c>
      <c r="D27" s="43" t="s">
        <v>67</v>
      </c>
      <c r="E27" s="43" t="s">
        <v>70</v>
      </c>
      <c r="F27" s="43" t="s">
        <v>217</v>
      </c>
      <c r="G27" s="69">
        <v>244</v>
      </c>
      <c r="H27" s="151">
        <v>31.26</v>
      </c>
      <c r="I27" s="151">
        <f t="shared" si="3"/>
        <v>76.22999999999999</v>
      </c>
      <c r="J27" s="151">
        <v>107.49</v>
      </c>
    </row>
    <row r="28" spans="1:10" s="38" customFormat="1" ht="18">
      <c r="A28" s="44"/>
      <c r="B28" s="108" t="s">
        <v>156</v>
      </c>
      <c r="C28" s="43" t="s">
        <v>48</v>
      </c>
      <c r="D28" s="43" t="s">
        <v>67</v>
      </c>
      <c r="E28" s="43" t="s">
        <v>70</v>
      </c>
      <c r="F28" s="43" t="s">
        <v>218</v>
      </c>
      <c r="G28" s="69">
        <v>244</v>
      </c>
      <c r="H28" s="151">
        <v>5</v>
      </c>
      <c r="I28" s="151">
        <f t="shared" si="3"/>
        <v>-5</v>
      </c>
      <c r="J28" s="151">
        <v>0</v>
      </c>
    </row>
    <row r="29" spans="1:10" s="38" customFormat="1" ht="18">
      <c r="A29" s="44"/>
      <c r="B29" s="68" t="s">
        <v>64</v>
      </c>
      <c r="C29" s="43" t="s">
        <v>48</v>
      </c>
      <c r="D29" s="43" t="s">
        <v>67</v>
      </c>
      <c r="E29" s="43" t="s">
        <v>70</v>
      </c>
      <c r="F29" s="43" t="s">
        <v>214</v>
      </c>
      <c r="G29" s="69">
        <v>851</v>
      </c>
      <c r="H29" s="151">
        <v>67.31</v>
      </c>
      <c r="I29" s="151">
        <f t="shared" si="3"/>
        <v>40</v>
      </c>
      <c r="J29" s="151">
        <v>107.31</v>
      </c>
    </row>
    <row r="30" spans="1:10" s="38" customFormat="1" ht="18">
      <c r="A30" s="44"/>
      <c r="B30" s="68" t="s">
        <v>102</v>
      </c>
      <c r="C30" s="43" t="s">
        <v>48</v>
      </c>
      <c r="D30" s="43" t="s">
        <v>67</v>
      </c>
      <c r="E30" s="43" t="s">
        <v>70</v>
      </c>
      <c r="F30" s="43" t="s">
        <v>214</v>
      </c>
      <c r="G30" s="69" t="s">
        <v>103</v>
      </c>
      <c r="H30" s="151">
        <v>56</v>
      </c>
      <c r="I30" s="151">
        <f t="shared" si="3"/>
        <v>48.19</v>
      </c>
      <c r="J30" s="151">
        <v>104.19</v>
      </c>
    </row>
    <row r="31" spans="1:10" s="38" customFormat="1" ht="18">
      <c r="A31" s="58" t="s">
        <v>84</v>
      </c>
      <c r="B31" s="70" t="s">
        <v>21</v>
      </c>
      <c r="C31" s="55" t="s">
        <v>48</v>
      </c>
      <c r="D31" s="55" t="s">
        <v>67</v>
      </c>
      <c r="E31" s="55" t="s">
        <v>72</v>
      </c>
      <c r="F31" s="55"/>
      <c r="G31" s="71"/>
      <c r="H31" s="149">
        <f>H32+H39</f>
        <v>4589.99</v>
      </c>
      <c r="I31" s="149">
        <f>I32</f>
        <v>-477.37999999999994</v>
      </c>
      <c r="J31" s="160">
        <f>J32+J39</f>
        <v>4112.6099999999997</v>
      </c>
    </row>
    <row r="32" spans="1:10" s="38" customFormat="1" ht="18" customHeight="1">
      <c r="A32" s="44"/>
      <c r="B32" s="67" t="s">
        <v>99</v>
      </c>
      <c r="C32" s="55" t="s">
        <v>48</v>
      </c>
      <c r="D32" s="55" t="s">
        <v>67</v>
      </c>
      <c r="E32" s="55" t="s">
        <v>72</v>
      </c>
      <c r="F32" s="55" t="s">
        <v>213</v>
      </c>
      <c r="G32" s="71"/>
      <c r="H32" s="152">
        <f>H34+H6</f>
        <v>4358.79</v>
      </c>
      <c r="I32" s="152">
        <f>I34+I39</f>
        <v>-477.37999999999994</v>
      </c>
      <c r="J32" s="154">
        <f>J33</f>
        <v>3911.21</v>
      </c>
    </row>
    <row r="33" spans="1:12" s="38" customFormat="1" ht="30">
      <c r="A33" s="44"/>
      <c r="B33" s="70" t="s">
        <v>104</v>
      </c>
      <c r="C33" s="55" t="s">
        <v>48</v>
      </c>
      <c r="D33" s="55" t="s">
        <v>67</v>
      </c>
      <c r="E33" s="55" t="s">
        <v>72</v>
      </c>
      <c r="F33" s="55" t="s">
        <v>270</v>
      </c>
      <c r="G33" s="71"/>
      <c r="H33" s="152">
        <f>H35+H36+H37+H38</f>
        <v>4358.79</v>
      </c>
      <c r="I33" s="152">
        <f>J33-H33</f>
        <v>-447.57999999999993</v>
      </c>
      <c r="J33" s="154">
        <f>J35+J36+J37+J38</f>
        <v>3911.21</v>
      </c>
    </row>
    <row r="34" spans="1:12" s="38" customFormat="1" ht="31.5" customHeight="1">
      <c r="A34" s="44"/>
      <c r="B34" s="70" t="s">
        <v>104</v>
      </c>
      <c r="C34" s="55" t="s">
        <v>48</v>
      </c>
      <c r="D34" s="55" t="s">
        <v>67</v>
      </c>
      <c r="E34" s="55" t="s">
        <v>72</v>
      </c>
      <c r="F34" s="55" t="s">
        <v>207</v>
      </c>
      <c r="G34" s="71"/>
      <c r="H34" s="152">
        <f>H35+H36+H37+H38</f>
        <v>4358.79</v>
      </c>
      <c r="I34" s="152">
        <f>J34-H34</f>
        <v>-447.57999999999993</v>
      </c>
      <c r="J34" s="154">
        <f>J35+J36+J37+J38</f>
        <v>3911.21</v>
      </c>
    </row>
    <row r="35" spans="1:12" s="38" customFormat="1" ht="18">
      <c r="A35" s="44"/>
      <c r="B35" s="68" t="s">
        <v>117</v>
      </c>
      <c r="C35" s="43" t="s">
        <v>48</v>
      </c>
      <c r="D35" s="43" t="s">
        <v>67</v>
      </c>
      <c r="E35" s="43" t="s">
        <v>72</v>
      </c>
      <c r="F35" s="43" t="s">
        <v>210</v>
      </c>
      <c r="G35" s="69" t="s">
        <v>69</v>
      </c>
      <c r="H35" s="148">
        <v>694.93</v>
      </c>
      <c r="I35" s="151">
        <f t="shared" ref="I35:I38" si="4">J35-H35</f>
        <v>0</v>
      </c>
      <c r="J35" s="148">
        <v>694.93</v>
      </c>
    </row>
    <row r="36" spans="1:12" s="38" customFormat="1" ht="31">
      <c r="A36" s="44"/>
      <c r="B36" s="68" t="s">
        <v>118</v>
      </c>
      <c r="C36" s="43" t="s">
        <v>48</v>
      </c>
      <c r="D36" s="43" t="s">
        <v>67</v>
      </c>
      <c r="E36" s="43" t="s">
        <v>72</v>
      </c>
      <c r="F36" s="43" t="s">
        <v>210</v>
      </c>
      <c r="G36" s="69" t="s">
        <v>111</v>
      </c>
      <c r="H36" s="148">
        <v>300.67</v>
      </c>
      <c r="I36" s="151">
        <f>J36-H36</f>
        <v>0</v>
      </c>
      <c r="J36" s="148">
        <v>300.67</v>
      </c>
    </row>
    <row r="37" spans="1:12" s="38" customFormat="1" ht="18">
      <c r="A37" s="44"/>
      <c r="B37" s="68" t="s">
        <v>117</v>
      </c>
      <c r="C37" s="43" t="s">
        <v>48</v>
      </c>
      <c r="D37" s="43" t="s">
        <v>67</v>
      </c>
      <c r="E37" s="43" t="s">
        <v>72</v>
      </c>
      <c r="F37" s="43" t="s">
        <v>210</v>
      </c>
      <c r="G37" s="69" t="s">
        <v>81</v>
      </c>
      <c r="H37" s="148">
        <v>2347.58</v>
      </c>
      <c r="I37" s="151">
        <f t="shared" si="4"/>
        <v>-347.57999999999993</v>
      </c>
      <c r="J37" s="148">
        <v>2000</v>
      </c>
    </row>
    <row r="38" spans="1:12" s="38" customFormat="1" ht="31">
      <c r="A38" s="44"/>
      <c r="B38" s="68" t="s">
        <v>118</v>
      </c>
      <c r="C38" s="43" t="s">
        <v>48</v>
      </c>
      <c r="D38" s="43" t="s">
        <v>67</v>
      </c>
      <c r="E38" s="43" t="s">
        <v>72</v>
      </c>
      <c r="F38" s="43" t="s">
        <v>210</v>
      </c>
      <c r="G38" s="69" t="s">
        <v>112</v>
      </c>
      <c r="H38" s="148">
        <v>1015.61</v>
      </c>
      <c r="I38" s="151">
        <f t="shared" si="4"/>
        <v>-100</v>
      </c>
      <c r="J38" s="148">
        <f>1015.61-100</f>
        <v>915.61</v>
      </c>
    </row>
    <row r="39" spans="1:12" s="38" customFormat="1" ht="18">
      <c r="A39" s="44"/>
      <c r="B39" s="70" t="s">
        <v>106</v>
      </c>
      <c r="C39" s="55" t="s">
        <v>48</v>
      </c>
      <c r="D39" s="55" t="s">
        <v>67</v>
      </c>
      <c r="E39" s="55" t="s">
        <v>72</v>
      </c>
      <c r="F39" s="55" t="s">
        <v>212</v>
      </c>
      <c r="G39" s="71"/>
      <c r="H39" s="152">
        <f>H40+H41+H42+H43+H45+H44+H46</f>
        <v>231.2</v>
      </c>
      <c r="I39" s="152">
        <f>I40+I41+I42+I43+I44+I45+I46</f>
        <v>-29.8</v>
      </c>
      <c r="J39" s="152">
        <f>J40+J41+J42+J43+J45+J44+J46</f>
        <v>201.39999999999998</v>
      </c>
    </row>
    <row r="40" spans="1:12" s="38" customFormat="1" ht="35.25" customHeight="1">
      <c r="A40" s="44"/>
      <c r="B40" s="108" t="s">
        <v>156</v>
      </c>
      <c r="C40" s="43" t="s">
        <v>48</v>
      </c>
      <c r="D40" s="43" t="s">
        <v>67</v>
      </c>
      <c r="E40" s="43" t="s">
        <v>72</v>
      </c>
      <c r="F40" s="43" t="s">
        <v>219</v>
      </c>
      <c r="G40" s="69">
        <v>244</v>
      </c>
      <c r="H40" s="151">
        <v>51</v>
      </c>
      <c r="I40" s="151">
        <f>J40-H40</f>
        <v>-50</v>
      </c>
      <c r="J40" s="151">
        <v>1</v>
      </c>
    </row>
    <row r="41" spans="1:12" s="38" customFormat="1" ht="18">
      <c r="A41" s="44"/>
      <c r="B41" s="108" t="s">
        <v>156</v>
      </c>
      <c r="C41" s="43" t="s">
        <v>48</v>
      </c>
      <c r="D41" s="43" t="s">
        <v>67</v>
      </c>
      <c r="E41" s="43" t="s">
        <v>72</v>
      </c>
      <c r="F41" s="43" t="s">
        <v>235</v>
      </c>
      <c r="G41" s="69">
        <v>244</v>
      </c>
      <c r="H41" s="151">
        <v>46</v>
      </c>
      <c r="I41" s="151">
        <f t="shared" ref="I41:I46" si="5">J41-H41</f>
        <v>50</v>
      </c>
      <c r="J41" s="151">
        <v>96</v>
      </c>
    </row>
    <row r="42" spans="1:12" s="38" customFormat="1" ht="18">
      <c r="A42" s="44"/>
      <c r="B42" s="108" t="s">
        <v>156</v>
      </c>
      <c r="C42" s="43" t="s">
        <v>48</v>
      </c>
      <c r="D42" s="43" t="s">
        <v>67</v>
      </c>
      <c r="E42" s="43" t="s">
        <v>72</v>
      </c>
      <c r="F42" s="43" t="s">
        <v>218</v>
      </c>
      <c r="G42" s="69">
        <v>244</v>
      </c>
      <c r="H42" s="151">
        <v>16.2</v>
      </c>
      <c r="I42" s="151">
        <f t="shared" si="5"/>
        <v>0</v>
      </c>
      <c r="J42" s="151">
        <v>16.2</v>
      </c>
    </row>
    <row r="43" spans="1:12" s="38" customFormat="1" ht="18">
      <c r="A43" s="44"/>
      <c r="B43" s="108" t="s">
        <v>156</v>
      </c>
      <c r="C43" s="43" t="s">
        <v>48</v>
      </c>
      <c r="D43" s="43" t="s">
        <v>67</v>
      </c>
      <c r="E43" s="43" t="s">
        <v>72</v>
      </c>
      <c r="F43" s="43" t="s">
        <v>220</v>
      </c>
      <c r="G43" s="69">
        <v>244</v>
      </c>
      <c r="H43" s="151">
        <v>50</v>
      </c>
      <c r="I43" s="151">
        <f t="shared" si="5"/>
        <v>0</v>
      </c>
      <c r="J43" s="151">
        <v>50</v>
      </c>
    </row>
    <row r="44" spans="1:12" s="38" customFormat="1" ht="18">
      <c r="A44" s="44"/>
      <c r="B44" s="108" t="s">
        <v>156</v>
      </c>
      <c r="C44" s="43" t="s">
        <v>48</v>
      </c>
      <c r="D44" s="43" t="s">
        <v>67</v>
      </c>
      <c r="E44" s="43" t="s">
        <v>72</v>
      </c>
      <c r="F44" s="43" t="s">
        <v>217</v>
      </c>
      <c r="G44" s="43">
        <v>244</v>
      </c>
      <c r="H44" s="151">
        <v>20</v>
      </c>
      <c r="I44" s="151">
        <f t="shared" si="5"/>
        <v>0</v>
      </c>
      <c r="J44" s="151">
        <v>20</v>
      </c>
    </row>
    <row r="45" spans="1:12" s="38" customFormat="1" ht="18">
      <c r="A45" s="44"/>
      <c r="B45" s="49" t="s">
        <v>101</v>
      </c>
      <c r="C45" s="43" t="s">
        <v>48</v>
      </c>
      <c r="D45" s="43" t="s">
        <v>67</v>
      </c>
      <c r="E45" s="43" t="s">
        <v>72</v>
      </c>
      <c r="F45" s="43" t="s">
        <v>214</v>
      </c>
      <c r="G45" s="43">
        <v>852</v>
      </c>
      <c r="H45" s="151">
        <v>31.8</v>
      </c>
      <c r="I45" s="151">
        <f t="shared" si="5"/>
        <v>-29.8</v>
      </c>
      <c r="J45" s="151">
        <v>2</v>
      </c>
    </row>
    <row r="46" spans="1:12" s="38" customFormat="1" ht="18">
      <c r="A46" s="44"/>
      <c r="B46" s="108" t="s">
        <v>156</v>
      </c>
      <c r="C46" s="43" t="s">
        <v>48</v>
      </c>
      <c r="D46" s="43" t="s">
        <v>67</v>
      </c>
      <c r="E46" s="43" t="s">
        <v>72</v>
      </c>
      <c r="F46" s="43" t="s">
        <v>313</v>
      </c>
      <c r="G46" s="43">
        <v>244</v>
      </c>
      <c r="H46" s="151">
        <v>16.2</v>
      </c>
      <c r="I46" s="151">
        <f t="shared" si="5"/>
        <v>0</v>
      </c>
      <c r="J46" s="151">
        <v>16.2</v>
      </c>
    </row>
    <row r="47" spans="1:12" customFormat="1" ht="31">
      <c r="A47" s="58" t="s">
        <v>193</v>
      </c>
      <c r="B47" s="115" t="s">
        <v>194</v>
      </c>
      <c r="C47" s="55" t="s">
        <v>48</v>
      </c>
      <c r="D47" s="55" t="s">
        <v>67</v>
      </c>
      <c r="E47" s="55" t="s">
        <v>195</v>
      </c>
      <c r="F47" s="43"/>
      <c r="G47" s="43"/>
      <c r="H47" s="149">
        <f>H48</f>
        <v>0.1</v>
      </c>
      <c r="I47" s="149">
        <f t="shared" ref="H47:J48" si="6">I48</f>
        <v>0</v>
      </c>
      <c r="J47" s="160">
        <f t="shared" si="6"/>
        <v>0.1</v>
      </c>
      <c r="L47" s="38"/>
    </row>
    <row r="48" spans="1:12" customFormat="1" ht="30">
      <c r="A48" s="116"/>
      <c r="B48" s="48" t="s">
        <v>196</v>
      </c>
      <c r="C48" s="55" t="s">
        <v>48</v>
      </c>
      <c r="D48" s="55" t="s">
        <v>67</v>
      </c>
      <c r="E48" s="55" t="s">
        <v>195</v>
      </c>
      <c r="F48" s="55" t="s">
        <v>221</v>
      </c>
      <c r="G48" s="55"/>
      <c r="H48" s="149">
        <f t="shared" si="6"/>
        <v>0.1</v>
      </c>
      <c r="I48" s="149">
        <f t="shared" si="6"/>
        <v>0</v>
      </c>
      <c r="J48" s="160">
        <f t="shared" si="6"/>
        <v>0.1</v>
      </c>
      <c r="L48" s="38"/>
    </row>
    <row r="49" spans="1:12" customFormat="1" ht="18">
      <c r="A49" s="116"/>
      <c r="B49" s="68" t="s">
        <v>196</v>
      </c>
      <c r="C49" s="43" t="s">
        <v>48</v>
      </c>
      <c r="D49" s="43" t="s">
        <v>67</v>
      </c>
      <c r="E49" s="43" t="s">
        <v>195</v>
      </c>
      <c r="F49" s="43" t="s">
        <v>221</v>
      </c>
      <c r="G49" s="117" t="s">
        <v>78</v>
      </c>
      <c r="H49" s="151">
        <v>0.1</v>
      </c>
      <c r="I49" s="151">
        <v>0</v>
      </c>
      <c r="J49" s="148">
        <f>H49</f>
        <v>0.1</v>
      </c>
      <c r="L49" s="38"/>
    </row>
    <row r="50" spans="1:12" customFormat="1" ht="15">
      <c r="A50" s="195" t="s">
        <v>320</v>
      </c>
      <c r="B50" s="70" t="s">
        <v>106</v>
      </c>
      <c r="C50" s="55" t="s">
        <v>48</v>
      </c>
      <c r="D50" s="55" t="s">
        <v>67</v>
      </c>
      <c r="E50" s="55" t="s">
        <v>318</v>
      </c>
      <c r="F50" s="55" t="s">
        <v>319</v>
      </c>
      <c r="G50" s="186"/>
      <c r="H50" s="149">
        <f>H51</f>
        <v>211.05</v>
      </c>
      <c r="I50" s="149">
        <f>I51</f>
        <v>0</v>
      </c>
      <c r="J50" s="160">
        <f>J51</f>
        <v>211.05</v>
      </c>
    </row>
    <row r="51" spans="1:12" customFormat="1" ht="15.5">
      <c r="A51" s="116"/>
      <c r="B51" s="68" t="s">
        <v>317</v>
      </c>
      <c r="C51" s="43" t="s">
        <v>48</v>
      </c>
      <c r="D51" s="43" t="s">
        <v>67</v>
      </c>
      <c r="E51" s="43" t="s">
        <v>318</v>
      </c>
      <c r="F51" s="43" t="s">
        <v>319</v>
      </c>
      <c r="G51" s="117">
        <v>880</v>
      </c>
      <c r="H51" s="151">
        <v>211.05</v>
      </c>
      <c r="I51" s="151">
        <f>J51-H51</f>
        <v>0</v>
      </c>
      <c r="J51" s="148">
        <v>211.05</v>
      </c>
    </row>
    <row r="52" spans="1:12" s="38" customFormat="1" ht="18">
      <c r="A52" s="58" t="s">
        <v>321</v>
      </c>
      <c r="B52" s="193" t="s">
        <v>197</v>
      </c>
      <c r="C52" s="55" t="s">
        <v>48</v>
      </c>
      <c r="D52" s="55" t="s">
        <v>67</v>
      </c>
      <c r="E52" s="55" t="s">
        <v>76</v>
      </c>
      <c r="F52" s="194"/>
      <c r="G52" s="118"/>
      <c r="H52" s="155">
        <f t="shared" ref="H52:J53" si="7">H53</f>
        <v>60</v>
      </c>
      <c r="I52" s="149">
        <f t="shared" si="7"/>
        <v>0</v>
      </c>
      <c r="J52" s="177">
        <f t="shared" si="7"/>
        <v>60</v>
      </c>
    </row>
    <row r="53" spans="1:12" s="38" customFormat="1" ht="18">
      <c r="A53" s="44"/>
      <c r="B53" s="135" t="s">
        <v>198</v>
      </c>
      <c r="C53" s="55" t="s">
        <v>48</v>
      </c>
      <c r="D53" s="55" t="s">
        <v>67</v>
      </c>
      <c r="E53" s="55" t="s">
        <v>76</v>
      </c>
      <c r="F53" s="194" t="s">
        <v>222</v>
      </c>
      <c r="G53" s="120"/>
      <c r="H53" s="156">
        <f t="shared" si="7"/>
        <v>60</v>
      </c>
      <c r="I53" s="149">
        <f t="shared" si="7"/>
        <v>0</v>
      </c>
      <c r="J53" s="178">
        <f t="shared" si="7"/>
        <v>60</v>
      </c>
    </row>
    <row r="54" spans="1:12" s="38" customFormat="1" ht="18">
      <c r="A54" s="44"/>
      <c r="B54" s="187" t="s">
        <v>199</v>
      </c>
      <c r="C54" s="43" t="s">
        <v>48</v>
      </c>
      <c r="D54" s="188" t="s">
        <v>67</v>
      </c>
      <c r="E54" s="188" t="s">
        <v>76</v>
      </c>
      <c r="F54" s="189" t="s">
        <v>222</v>
      </c>
      <c r="G54" s="190" t="s">
        <v>200</v>
      </c>
      <c r="H54" s="191">
        <v>60</v>
      </c>
      <c r="I54" s="192">
        <v>0</v>
      </c>
      <c r="J54" s="191">
        <v>60</v>
      </c>
    </row>
    <row r="55" spans="1:12" s="38" customFormat="1" ht="18">
      <c r="A55" s="58" t="s">
        <v>85</v>
      </c>
      <c r="B55" s="67" t="s">
        <v>141</v>
      </c>
      <c r="C55" s="55" t="s">
        <v>48</v>
      </c>
      <c r="D55" s="55" t="s">
        <v>68</v>
      </c>
      <c r="E55" s="55"/>
      <c r="F55" s="55"/>
      <c r="G55" s="71"/>
      <c r="H55" s="152">
        <f>H56</f>
        <v>153.1</v>
      </c>
      <c r="I55" s="152">
        <f>J55-H55</f>
        <v>6.0000000000000284</v>
      </c>
      <c r="J55" s="154">
        <f>J56</f>
        <v>159.10000000000002</v>
      </c>
    </row>
    <row r="56" spans="1:12" s="38" customFormat="1" ht="18">
      <c r="A56" s="58" t="s">
        <v>87</v>
      </c>
      <c r="B56" s="67" t="s">
        <v>134</v>
      </c>
      <c r="C56" s="55" t="s">
        <v>48</v>
      </c>
      <c r="D56" s="55" t="s">
        <v>68</v>
      </c>
      <c r="E56" s="55" t="s">
        <v>73</v>
      </c>
      <c r="F56" s="43"/>
      <c r="G56" s="69"/>
      <c r="H56" s="154">
        <f>H58</f>
        <v>153.1</v>
      </c>
      <c r="I56" s="154">
        <f t="shared" ref="I56:J56" si="8">I58</f>
        <v>6.0000000000000142</v>
      </c>
      <c r="J56" s="154">
        <f t="shared" si="8"/>
        <v>159.10000000000002</v>
      </c>
    </row>
    <row r="57" spans="1:12" s="38" customFormat="1" ht="18" hidden="1" customHeight="1">
      <c r="A57" s="44"/>
      <c r="B57" s="68"/>
      <c r="C57" s="55" t="s">
        <v>48</v>
      </c>
      <c r="D57" s="43"/>
      <c r="E57" s="43"/>
      <c r="F57" s="43"/>
      <c r="G57" s="69"/>
      <c r="H57" s="151">
        <f t="shared" ref="H57" si="9">J57-I57</f>
        <v>0</v>
      </c>
      <c r="I57" s="151"/>
      <c r="J57" s="148"/>
    </row>
    <row r="58" spans="1:12" s="38" customFormat="1" ht="30">
      <c r="A58" s="44"/>
      <c r="B58" s="67" t="s">
        <v>142</v>
      </c>
      <c r="C58" s="55" t="s">
        <v>48</v>
      </c>
      <c r="D58" s="55" t="s">
        <v>68</v>
      </c>
      <c r="E58" s="55" t="s">
        <v>73</v>
      </c>
      <c r="F58" s="55" t="s">
        <v>290</v>
      </c>
      <c r="G58" s="71"/>
      <c r="H58" s="152">
        <f>H59+H60</f>
        <v>153.1</v>
      </c>
      <c r="I58" s="152">
        <f>I59+I60</f>
        <v>6.0000000000000142</v>
      </c>
      <c r="J58" s="154">
        <f>J59+J60</f>
        <v>159.10000000000002</v>
      </c>
    </row>
    <row r="59" spans="1:12" s="38" customFormat="1" ht="18">
      <c r="A59" s="44"/>
      <c r="B59" s="68" t="s">
        <v>117</v>
      </c>
      <c r="C59" s="43" t="s">
        <v>48</v>
      </c>
      <c r="D59" s="43" t="s">
        <v>68</v>
      </c>
      <c r="E59" s="43" t="s">
        <v>73</v>
      </c>
      <c r="F59" s="43" t="s">
        <v>290</v>
      </c>
      <c r="G59" s="69" t="s">
        <v>69</v>
      </c>
      <c r="H59" s="148">
        <v>117.6</v>
      </c>
      <c r="I59" s="151">
        <f>J59-H59</f>
        <v>4.5800000000000125</v>
      </c>
      <c r="J59" s="148">
        <v>122.18</v>
      </c>
    </row>
    <row r="60" spans="1:12" s="38" customFormat="1" ht="31">
      <c r="A60" s="44"/>
      <c r="B60" s="68" t="s">
        <v>118</v>
      </c>
      <c r="C60" s="43" t="s">
        <v>48</v>
      </c>
      <c r="D60" s="43" t="s">
        <v>68</v>
      </c>
      <c r="E60" s="43" t="s">
        <v>73</v>
      </c>
      <c r="F60" s="43" t="s">
        <v>290</v>
      </c>
      <c r="G60" s="69" t="s">
        <v>111</v>
      </c>
      <c r="H60" s="148">
        <v>35.5</v>
      </c>
      <c r="I60" s="151">
        <f>J60-H60</f>
        <v>1.4200000000000017</v>
      </c>
      <c r="J60" s="148">
        <v>36.92</v>
      </c>
    </row>
    <row r="61" spans="1:12" s="38" customFormat="1" ht="21" customHeight="1">
      <c r="A61" s="58" t="s">
        <v>88</v>
      </c>
      <c r="B61" s="70" t="s">
        <v>86</v>
      </c>
      <c r="C61" s="55" t="s">
        <v>48</v>
      </c>
      <c r="D61" s="55" t="s">
        <v>73</v>
      </c>
      <c r="E61" s="55"/>
      <c r="F61" s="55"/>
      <c r="G61" s="71"/>
      <c r="H61" s="149">
        <f>H62+H67+H71</f>
        <v>506.8</v>
      </c>
      <c r="I61" s="149">
        <f>J61-H61</f>
        <v>12.449999999999989</v>
      </c>
      <c r="J61" s="160">
        <f>J62+J67+J71</f>
        <v>519.25</v>
      </c>
    </row>
    <row r="62" spans="1:12" s="38" customFormat="1" ht="33.75" customHeight="1">
      <c r="A62" s="58" t="s">
        <v>181</v>
      </c>
      <c r="B62" s="47" t="s">
        <v>177</v>
      </c>
      <c r="C62" s="55" t="s">
        <v>48</v>
      </c>
      <c r="D62" s="55" t="s">
        <v>73</v>
      </c>
      <c r="E62" s="55" t="s">
        <v>182</v>
      </c>
      <c r="F62" s="55"/>
      <c r="G62" s="55"/>
      <c r="H62" s="149">
        <f>H63+H65</f>
        <v>0</v>
      </c>
      <c r="I62" s="149">
        <f>I63</f>
        <v>0</v>
      </c>
      <c r="J62" s="160">
        <f>J63+J65</f>
        <v>0</v>
      </c>
    </row>
    <row r="63" spans="1:12" s="38" customFormat="1" ht="30">
      <c r="A63" s="58"/>
      <c r="B63" s="47" t="s">
        <v>292</v>
      </c>
      <c r="C63" s="55" t="s">
        <v>48</v>
      </c>
      <c r="D63" s="55" t="s">
        <v>73</v>
      </c>
      <c r="E63" s="55" t="s">
        <v>182</v>
      </c>
      <c r="F63" s="55" t="s">
        <v>223</v>
      </c>
      <c r="G63" s="55"/>
      <c r="H63" s="157">
        <f t="shared" ref="H63:J65" si="10">H64</f>
        <v>0</v>
      </c>
      <c r="I63" s="157">
        <f>I64+I66</f>
        <v>0</v>
      </c>
      <c r="J63" s="161">
        <f>J64</f>
        <v>0</v>
      </c>
    </row>
    <row r="64" spans="1:12" s="29" customFormat="1" ht="33.75" customHeight="1">
      <c r="A64" s="42"/>
      <c r="B64" s="108" t="s">
        <v>156</v>
      </c>
      <c r="C64" s="43" t="s">
        <v>48</v>
      </c>
      <c r="D64" s="43" t="s">
        <v>73</v>
      </c>
      <c r="E64" s="43" t="s">
        <v>182</v>
      </c>
      <c r="F64" s="43" t="s">
        <v>223</v>
      </c>
      <c r="G64" s="43" t="s">
        <v>77</v>
      </c>
      <c r="H64" s="158">
        <v>0</v>
      </c>
      <c r="I64" s="159">
        <f>J64-H64</f>
        <v>0</v>
      </c>
      <c r="J64" s="159">
        <v>0</v>
      </c>
    </row>
    <row r="65" spans="1:10" s="38" customFormat="1" ht="30">
      <c r="A65" s="58"/>
      <c r="B65" s="47" t="s">
        <v>246</v>
      </c>
      <c r="C65" s="55" t="s">
        <v>48</v>
      </c>
      <c r="D65" s="55" t="s">
        <v>73</v>
      </c>
      <c r="E65" s="55" t="s">
        <v>182</v>
      </c>
      <c r="F65" s="55" t="s">
        <v>226</v>
      </c>
      <c r="G65" s="55"/>
      <c r="H65" s="157">
        <f t="shared" si="10"/>
        <v>0</v>
      </c>
      <c r="I65" s="161">
        <f t="shared" si="10"/>
        <v>0</v>
      </c>
      <c r="J65" s="161">
        <f t="shared" si="10"/>
        <v>0</v>
      </c>
    </row>
    <row r="66" spans="1:10" s="29" customFormat="1" ht="31.5" customHeight="1">
      <c r="A66" s="42"/>
      <c r="B66" s="108" t="s">
        <v>156</v>
      </c>
      <c r="C66" s="43" t="s">
        <v>48</v>
      </c>
      <c r="D66" s="43" t="s">
        <v>73</v>
      </c>
      <c r="E66" s="43" t="s">
        <v>182</v>
      </c>
      <c r="F66" s="43" t="s">
        <v>226</v>
      </c>
      <c r="G66" s="43" t="s">
        <v>77</v>
      </c>
      <c r="H66" s="158">
        <f>J66-I66</f>
        <v>0</v>
      </c>
      <c r="I66" s="159">
        <v>0</v>
      </c>
      <c r="J66" s="159">
        <v>0</v>
      </c>
    </row>
    <row r="67" spans="1:10" s="38" customFormat="1" ht="33.75" customHeight="1">
      <c r="A67" s="58" t="s">
        <v>143</v>
      </c>
      <c r="B67" s="97" t="s">
        <v>135</v>
      </c>
      <c r="C67" s="55" t="s">
        <v>48</v>
      </c>
      <c r="D67" s="55" t="s">
        <v>73</v>
      </c>
      <c r="E67" s="55" t="s">
        <v>140</v>
      </c>
      <c r="F67" s="55"/>
      <c r="G67" s="55"/>
      <c r="H67" s="149">
        <f t="shared" ref="H67:I67" si="11">H68</f>
        <v>491.8</v>
      </c>
      <c r="I67" s="160">
        <f t="shared" si="11"/>
        <v>12.449999999999989</v>
      </c>
      <c r="J67" s="161">
        <f>J68</f>
        <v>504.25</v>
      </c>
    </row>
    <row r="68" spans="1:10" s="29" customFormat="1" ht="30">
      <c r="A68" s="42"/>
      <c r="B68" s="47" t="s">
        <v>247</v>
      </c>
      <c r="C68" s="55" t="s">
        <v>48</v>
      </c>
      <c r="D68" s="55" t="s">
        <v>73</v>
      </c>
      <c r="E68" s="55" t="s">
        <v>140</v>
      </c>
      <c r="F68" s="55" t="s">
        <v>224</v>
      </c>
      <c r="G68" s="55"/>
      <c r="H68" s="157">
        <f>H69+H70</f>
        <v>491.8</v>
      </c>
      <c r="I68" s="161">
        <f>J68-H68</f>
        <v>12.449999999999989</v>
      </c>
      <c r="J68" s="161">
        <f>J69+J70</f>
        <v>504.25</v>
      </c>
    </row>
    <row r="69" spans="1:10" s="29" customFormat="1" ht="17.5">
      <c r="A69" s="42"/>
      <c r="B69" s="108" t="s">
        <v>156</v>
      </c>
      <c r="C69" s="43" t="s">
        <v>48</v>
      </c>
      <c r="D69" s="43" t="s">
        <v>73</v>
      </c>
      <c r="E69" s="43" t="s">
        <v>140</v>
      </c>
      <c r="F69" s="43" t="s">
        <v>224</v>
      </c>
      <c r="G69" s="43" t="s">
        <v>77</v>
      </c>
      <c r="H69" s="158">
        <v>122.8</v>
      </c>
      <c r="I69" s="159">
        <f>J69-H69</f>
        <v>12.450000000000003</v>
      </c>
      <c r="J69" s="159">
        <v>135.25</v>
      </c>
    </row>
    <row r="70" spans="1:10" s="29" customFormat="1" ht="17.5">
      <c r="A70" s="42"/>
      <c r="B70" s="108" t="s">
        <v>156</v>
      </c>
      <c r="C70" s="43" t="s">
        <v>48</v>
      </c>
      <c r="D70" s="43" t="s">
        <v>73</v>
      </c>
      <c r="E70" s="43" t="s">
        <v>140</v>
      </c>
      <c r="F70" s="43" t="s">
        <v>291</v>
      </c>
      <c r="G70" s="43" t="s">
        <v>77</v>
      </c>
      <c r="H70" s="158">
        <v>369</v>
      </c>
      <c r="I70" s="159">
        <f>J70-H70</f>
        <v>0</v>
      </c>
      <c r="J70" s="159">
        <v>369</v>
      </c>
    </row>
    <row r="71" spans="1:10" s="38" customFormat="1" ht="18">
      <c r="A71" s="58" t="s">
        <v>183</v>
      </c>
      <c r="B71" s="70" t="s">
        <v>184</v>
      </c>
      <c r="C71" s="55" t="s">
        <v>48</v>
      </c>
      <c r="D71" s="55" t="s">
        <v>73</v>
      </c>
      <c r="E71" s="55" t="s">
        <v>185</v>
      </c>
      <c r="F71" s="55"/>
      <c r="G71" s="71"/>
      <c r="H71" s="157">
        <f>H72+H74+H76+H78</f>
        <v>15</v>
      </c>
      <c r="I71" s="161">
        <f>I72+I75+I77+I79</f>
        <v>0</v>
      </c>
      <c r="J71" s="161">
        <f>J72+J74+J76+J78</f>
        <v>15</v>
      </c>
    </row>
    <row r="72" spans="1:10" s="38" customFormat="1" ht="45">
      <c r="A72" s="58"/>
      <c r="B72" s="47" t="s">
        <v>248</v>
      </c>
      <c r="C72" s="55" t="s">
        <v>48</v>
      </c>
      <c r="D72" s="55" t="s">
        <v>73</v>
      </c>
      <c r="E72" s="55" t="s">
        <v>185</v>
      </c>
      <c r="F72" s="55" t="s">
        <v>225</v>
      </c>
      <c r="G72" s="71"/>
      <c r="H72" s="157">
        <f>H73</f>
        <v>5</v>
      </c>
      <c r="I72" s="157">
        <f t="shared" ref="H72:J78" si="12">I73</f>
        <v>0</v>
      </c>
      <c r="J72" s="157">
        <f t="shared" si="12"/>
        <v>5</v>
      </c>
    </row>
    <row r="73" spans="1:10" s="29" customFormat="1" ht="17.5">
      <c r="A73" s="42"/>
      <c r="B73" s="68" t="s">
        <v>119</v>
      </c>
      <c r="C73" s="43" t="s">
        <v>48</v>
      </c>
      <c r="D73" s="43" t="s">
        <v>73</v>
      </c>
      <c r="E73" s="43" t="s">
        <v>185</v>
      </c>
      <c r="F73" s="43" t="s">
        <v>225</v>
      </c>
      <c r="G73" s="69" t="s">
        <v>77</v>
      </c>
      <c r="H73" s="158">
        <v>5</v>
      </c>
      <c r="I73" s="153"/>
      <c r="J73" s="158">
        <v>5</v>
      </c>
    </row>
    <row r="74" spans="1:10" s="38" customFormat="1" ht="18">
      <c r="A74" s="58"/>
      <c r="B74" s="47" t="s">
        <v>249</v>
      </c>
      <c r="C74" s="55" t="s">
        <v>48</v>
      </c>
      <c r="D74" s="55" t="s">
        <v>73</v>
      </c>
      <c r="E74" s="55" t="s">
        <v>185</v>
      </c>
      <c r="F74" s="55" t="s">
        <v>242</v>
      </c>
      <c r="G74" s="71"/>
      <c r="H74" s="157">
        <f t="shared" si="12"/>
        <v>0</v>
      </c>
      <c r="I74" s="157">
        <f t="shared" si="12"/>
        <v>0</v>
      </c>
      <c r="J74" s="157">
        <f t="shared" si="12"/>
        <v>0</v>
      </c>
    </row>
    <row r="75" spans="1:10" s="29" customFormat="1" ht="17.5">
      <c r="A75" s="42"/>
      <c r="B75" s="68" t="s">
        <v>250</v>
      </c>
      <c r="C75" s="43" t="s">
        <v>48</v>
      </c>
      <c r="D75" s="43" t="s">
        <v>73</v>
      </c>
      <c r="E75" s="43" t="s">
        <v>185</v>
      </c>
      <c r="F75" s="43" t="s">
        <v>242</v>
      </c>
      <c r="G75" s="69" t="s">
        <v>251</v>
      </c>
      <c r="H75" s="158">
        <v>0</v>
      </c>
      <c r="I75" s="153">
        <f>J75-H75</f>
        <v>0</v>
      </c>
      <c r="J75" s="158">
        <v>0</v>
      </c>
    </row>
    <row r="76" spans="1:10" s="38" customFormat="1" ht="18">
      <c r="A76" s="58"/>
      <c r="B76" s="47" t="s">
        <v>252</v>
      </c>
      <c r="C76" s="55" t="s">
        <v>48</v>
      </c>
      <c r="D76" s="55" t="s">
        <v>73</v>
      </c>
      <c r="E76" s="55" t="s">
        <v>185</v>
      </c>
      <c r="F76" s="55" t="s">
        <v>227</v>
      </c>
      <c r="G76" s="71"/>
      <c r="H76" s="157">
        <f t="shared" si="12"/>
        <v>5</v>
      </c>
      <c r="I76" s="157">
        <f t="shared" si="12"/>
        <v>0</v>
      </c>
      <c r="J76" s="157">
        <f t="shared" si="12"/>
        <v>5</v>
      </c>
    </row>
    <row r="77" spans="1:10" s="29" customFormat="1" ht="17.5">
      <c r="A77" s="42"/>
      <c r="B77" s="68" t="s">
        <v>119</v>
      </c>
      <c r="C77" s="43" t="s">
        <v>48</v>
      </c>
      <c r="D77" s="43" t="s">
        <v>73</v>
      </c>
      <c r="E77" s="43" t="s">
        <v>185</v>
      </c>
      <c r="F77" s="43" t="s">
        <v>227</v>
      </c>
      <c r="G77" s="69" t="s">
        <v>77</v>
      </c>
      <c r="H77" s="158">
        <v>5</v>
      </c>
      <c r="I77" s="153"/>
      <c r="J77" s="158">
        <v>5</v>
      </c>
    </row>
    <row r="78" spans="1:10" s="38" customFormat="1" ht="18">
      <c r="A78" s="58"/>
      <c r="B78" s="47" t="s">
        <v>253</v>
      </c>
      <c r="C78" s="55" t="s">
        <v>48</v>
      </c>
      <c r="D78" s="55" t="s">
        <v>73</v>
      </c>
      <c r="E78" s="55" t="s">
        <v>185</v>
      </c>
      <c r="F78" s="55" t="s">
        <v>228</v>
      </c>
      <c r="G78" s="71"/>
      <c r="H78" s="157">
        <f t="shared" si="12"/>
        <v>5</v>
      </c>
      <c r="I78" s="157">
        <f t="shared" si="12"/>
        <v>0</v>
      </c>
      <c r="J78" s="157">
        <f t="shared" si="12"/>
        <v>5</v>
      </c>
    </row>
    <row r="79" spans="1:10" s="29" customFormat="1" ht="17.5">
      <c r="A79" s="42"/>
      <c r="B79" s="68" t="s">
        <v>119</v>
      </c>
      <c r="C79" s="43" t="s">
        <v>48</v>
      </c>
      <c r="D79" s="43" t="s">
        <v>73</v>
      </c>
      <c r="E79" s="43" t="s">
        <v>185</v>
      </c>
      <c r="F79" s="43" t="s">
        <v>228</v>
      </c>
      <c r="G79" s="69" t="s">
        <v>77</v>
      </c>
      <c r="H79" s="159">
        <v>5</v>
      </c>
      <c r="I79" s="153"/>
      <c r="J79" s="159">
        <v>5</v>
      </c>
    </row>
    <row r="80" spans="1:10" s="38" customFormat="1" ht="18">
      <c r="A80" s="58" t="s">
        <v>89</v>
      </c>
      <c r="B80" s="70" t="s">
        <v>65</v>
      </c>
      <c r="C80" s="55" t="s">
        <v>48</v>
      </c>
      <c r="D80" s="55" t="s">
        <v>70</v>
      </c>
      <c r="E80" s="55"/>
      <c r="F80" s="55"/>
      <c r="G80" s="71"/>
      <c r="H80" s="157">
        <f>H85+H81</f>
        <v>2000.21</v>
      </c>
      <c r="I80" s="160">
        <f>J80-H80</f>
        <v>297.48999999999978</v>
      </c>
      <c r="J80" s="160">
        <f>J85+J81</f>
        <v>2297.6999999999998</v>
      </c>
    </row>
    <row r="81" spans="1:10" s="38" customFormat="1" ht="18">
      <c r="A81" s="58" t="s">
        <v>90</v>
      </c>
      <c r="B81" s="136" t="s">
        <v>254</v>
      </c>
      <c r="C81" s="55" t="s">
        <v>48</v>
      </c>
      <c r="D81" s="55" t="s">
        <v>70</v>
      </c>
      <c r="E81" s="55" t="s">
        <v>182</v>
      </c>
      <c r="F81" s="55"/>
      <c r="G81" s="55"/>
      <c r="H81" s="149">
        <f>H82</f>
        <v>1820.21</v>
      </c>
      <c r="I81" s="149">
        <f>I83</f>
        <v>251.98999999999978</v>
      </c>
      <c r="J81" s="160">
        <f>J82</f>
        <v>2072.1999999999998</v>
      </c>
    </row>
    <row r="82" spans="1:10" s="38" customFormat="1" ht="30">
      <c r="A82" s="58"/>
      <c r="B82" s="47" t="s">
        <v>255</v>
      </c>
      <c r="C82" s="55" t="s">
        <v>48</v>
      </c>
      <c r="D82" s="55" t="s">
        <v>70</v>
      </c>
      <c r="E82" s="55" t="s">
        <v>182</v>
      </c>
      <c r="F82" s="55" t="s">
        <v>256</v>
      </c>
      <c r="G82" s="71"/>
      <c r="H82" s="157">
        <f>H83</f>
        <v>1820.21</v>
      </c>
      <c r="I82" s="157">
        <f t="shared" ref="I82" si="13">I83</f>
        <v>251.98999999999978</v>
      </c>
      <c r="J82" s="161">
        <f>J83</f>
        <v>2072.1999999999998</v>
      </c>
    </row>
    <row r="83" spans="1:10" s="38" customFormat="1" ht="30">
      <c r="A83" s="58"/>
      <c r="B83" s="137" t="s">
        <v>257</v>
      </c>
      <c r="C83" s="55" t="s">
        <v>48</v>
      </c>
      <c r="D83" s="55" t="s">
        <v>70</v>
      </c>
      <c r="E83" s="55" t="s">
        <v>182</v>
      </c>
      <c r="F83" s="55" t="s">
        <v>258</v>
      </c>
      <c r="G83" s="55"/>
      <c r="H83" s="160">
        <f>+H84</f>
        <v>1820.21</v>
      </c>
      <c r="I83" s="160">
        <f>I84</f>
        <v>251.98999999999978</v>
      </c>
      <c r="J83" s="160">
        <f>J84</f>
        <v>2072.1999999999998</v>
      </c>
    </row>
    <row r="84" spans="1:10" s="38" customFormat="1" ht="18">
      <c r="A84" s="58"/>
      <c r="B84" s="142" t="s">
        <v>119</v>
      </c>
      <c r="C84" s="43" t="s">
        <v>48</v>
      </c>
      <c r="D84" s="43" t="s">
        <v>70</v>
      </c>
      <c r="E84" s="43" t="s">
        <v>182</v>
      </c>
      <c r="F84" s="43" t="s">
        <v>287</v>
      </c>
      <c r="G84" s="43" t="s">
        <v>77</v>
      </c>
      <c r="H84" s="151">
        <v>1820.21</v>
      </c>
      <c r="I84" s="151">
        <f>J84-H84</f>
        <v>251.98999999999978</v>
      </c>
      <c r="J84" s="148">
        <v>2072.1999999999998</v>
      </c>
    </row>
    <row r="85" spans="1:10" s="38" customFormat="1" ht="18">
      <c r="A85" s="58" t="s">
        <v>259</v>
      </c>
      <c r="B85" s="70" t="s">
        <v>108</v>
      </c>
      <c r="C85" s="55" t="s">
        <v>48</v>
      </c>
      <c r="D85" s="55" t="s">
        <v>70</v>
      </c>
      <c r="E85" s="55" t="s">
        <v>109</v>
      </c>
      <c r="F85" s="55"/>
      <c r="G85" s="71"/>
      <c r="H85" s="157">
        <f>H86</f>
        <v>180</v>
      </c>
      <c r="I85" s="149">
        <f>SUM(I86)</f>
        <v>45.5</v>
      </c>
      <c r="J85" s="160">
        <f>SUM(J86)</f>
        <v>225.5</v>
      </c>
    </row>
    <row r="86" spans="1:10" s="29" customFormat="1" ht="18" customHeight="1">
      <c r="A86" s="42"/>
      <c r="B86" s="111" t="s">
        <v>260</v>
      </c>
      <c r="C86" s="55" t="s">
        <v>48</v>
      </c>
      <c r="D86" s="55" t="s">
        <v>70</v>
      </c>
      <c r="E86" s="55" t="s">
        <v>109</v>
      </c>
      <c r="F86" s="55" t="s">
        <v>261</v>
      </c>
      <c r="G86" s="71"/>
      <c r="H86" s="157">
        <f>H87</f>
        <v>180</v>
      </c>
      <c r="I86" s="157">
        <f>J86-H86</f>
        <v>45.5</v>
      </c>
      <c r="J86" s="161">
        <f>J87</f>
        <v>225.5</v>
      </c>
    </row>
    <row r="87" spans="1:10" s="29" customFormat="1" ht="18" customHeight="1">
      <c r="A87" s="42"/>
      <c r="B87" s="68" t="s">
        <v>119</v>
      </c>
      <c r="C87" s="43" t="s">
        <v>48</v>
      </c>
      <c r="D87" s="43" t="s">
        <v>70</v>
      </c>
      <c r="E87" s="43" t="s">
        <v>109</v>
      </c>
      <c r="F87" s="43" t="s">
        <v>229</v>
      </c>
      <c r="G87" s="69" t="s">
        <v>77</v>
      </c>
      <c r="H87" s="159">
        <v>180</v>
      </c>
      <c r="I87" s="158">
        <f>J87-H87</f>
        <v>45.5</v>
      </c>
      <c r="J87" s="158">
        <v>225.5</v>
      </c>
    </row>
    <row r="88" spans="1:10" s="38" customFormat="1" ht="18" customHeight="1">
      <c r="A88" s="58" t="s">
        <v>92</v>
      </c>
      <c r="B88" s="67" t="s">
        <v>66</v>
      </c>
      <c r="C88" s="55" t="s">
        <v>48</v>
      </c>
      <c r="D88" s="55" t="s">
        <v>74</v>
      </c>
      <c r="E88" s="55"/>
      <c r="F88" s="55"/>
      <c r="G88" s="55"/>
      <c r="H88" s="161">
        <f>H89+H94</f>
        <v>1113.8499999999999</v>
      </c>
      <c r="I88" s="161">
        <f>J88-H88</f>
        <v>-152.88999999999987</v>
      </c>
      <c r="J88" s="161">
        <f>J89+J94</f>
        <v>960.96</v>
      </c>
    </row>
    <row r="89" spans="1:10" s="29" customFormat="1" ht="17.5">
      <c r="A89" s="58" t="s">
        <v>95</v>
      </c>
      <c r="B89" s="113" t="s">
        <v>191</v>
      </c>
      <c r="C89" s="55" t="s">
        <v>48</v>
      </c>
      <c r="D89" s="55" t="s">
        <v>74</v>
      </c>
      <c r="E89" s="55" t="s">
        <v>68</v>
      </c>
      <c r="F89" s="55"/>
      <c r="G89" s="55"/>
      <c r="H89" s="155">
        <f t="shared" ref="H89:J90" si="14">H90</f>
        <v>216.11</v>
      </c>
      <c r="I89" s="157">
        <f t="shared" ref="I89:I94" si="15">J89-H89</f>
        <v>23.72999999999999</v>
      </c>
      <c r="J89" s="177">
        <f t="shared" si="14"/>
        <v>239.84</v>
      </c>
    </row>
    <row r="90" spans="1:10" s="29" customFormat="1" ht="41.25" customHeight="1">
      <c r="A90" s="42"/>
      <c r="B90" s="138" t="s">
        <v>262</v>
      </c>
      <c r="C90" s="55" t="s">
        <v>48</v>
      </c>
      <c r="D90" s="55" t="s">
        <v>74</v>
      </c>
      <c r="E90" s="55" t="s">
        <v>68</v>
      </c>
      <c r="F90" s="55" t="s">
        <v>263</v>
      </c>
      <c r="G90" s="71"/>
      <c r="H90" s="152">
        <f t="shared" si="14"/>
        <v>216.11</v>
      </c>
      <c r="I90" s="152">
        <f t="shared" si="15"/>
        <v>23.72999999999999</v>
      </c>
      <c r="J90" s="154">
        <f t="shared" si="14"/>
        <v>239.84</v>
      </c>
    </row>
    <row r="91" spans="1:10" s="29" customFormat="1" ht="35.25" customHeight="1">
      <c r="A91" s="42"/>
      <c r="B91" s="139" t="s">
        <v>264</v>
      </c>
      <c r="C91" s="55" t="s">
        <v>48</v>
      </c>
      <c r="D91" s="55" t="s">
        <v>74</v>
      </c>
      <c r="E91" s="55" t="s">
        <v>68</v>
      </c>
      <c r="F91" s="55" t="s">
        <v>230</v>
      </c>
      <c r="G91" s="71"/>
      <c r="H91" s="154">
        <f>H93+H92</f>
        <v>216.11</v>
      </c>
      <c r="I91" s="154">
        <f>I92+I93</f>
        <v>23.72999999999999</v>
      </c>
      <c r="J91" s="154">
        <f>J93+J92</f>
        <v>239.84</v>
      </c>
    </row>
    <row r="92" spans="1:10" s="29" customFormat="1" ht="35.25" customHeight="1">
      <c r="A92" s="42"/>
      <c r="B92" s="144" t="s">
        <v>119</v>
      </c>
      <c r="C92" s="43" t="s">
        <v>48</v>
      </c>
      <c r="D92" s="43" t="s">
        <v>74</v>
      </c>
      <c r="E92" s="43" t="s">
        <v>68</v>
      </c>
      <c r="F92" s="43" t="s">
        <v>261</v>
      </c>
      <c r="G92" s="69" t="s">
        <v>77</v>
      </c>
      <c r="H92" s="153">
        <v>29.84</v>
      </c>
      <c r="I92" s="158">
        <v>0</v>
      </c>
      <c r="J92" s="162">
        <f>H92+I92</f>
        <v>29.84</v>
      </c>
    </row>
    <row r="93" spans="1:10" s="29" customFormat="1" ht="17.5">
      <c r="A93" s="42"/>
      <c r="B93" s="114" t="s">
        <v>119</v>
      </c>
      <c r="C93" s="55" t="s">
        <v>48</v>
      </c>
      <c r="D93" s="43" t="s">
        <v>74</v>
      </c>
      <c r="E93" s="43" t="s">
        <v>68</v>
      </c>
      <c r="F93" s="43" t="s">
        <v>230</v>
      </c>
      <c r="G93" s="69" t="s">
        <v>77</v>
      </c>
      <c r="H93" s="153">
        <v>186.27</v>
      </c>
      <c r="I93" s="158">
        <f t="shared" si="15"/>
        <v>23.72999999999999</v>
      </c>
      <c r="J93" s="153">
        <v>210</v>
      </c>
    </row>
    <row r="94" spans="1:10" s="38" customFormat="1" ht="18">
      <c r="A94" s="58" t="s">
        <v>192</v>
      </c>
      <c r="B94" s="67" t="s">
        <v>17</v>
      </c>
      <c r="C94" s="55" t="s">
        <v>48</v>
      </c>
      <c r="D94" s="55" t="s">
        <v>74</v>
      </c>
      <c r="E94" s="55" t="s">
        <v>73</v>
      </c>
      <c r="F94" s="55"/>
      <c r="G94" s="55"/>
      <c r="H94" s="152">
        <f>H95+H97</f>
        <v>897.74</v>
      </c>
      <c r="I94" s="149">
        <f t="shared" si="15"/>
        <v>-176.62</v>
      </c>
      <c r="J94" s="157">
        <f>J95+J97</f>
        <v>721.12</v>
      </c>
    </row>
    <row r="95" spans="1:10" s="38" customFormat="1" ht="36" customHeight="1">
      <c r="A95" s="44"/>
      <c r="B95" s="67" t="s">
        <v>145</v>
      </c>
      <c r="C95" s="55" t="s">
        <v>48</v>
      </c>
      <c r="D95" s="55" t="s">
        <v>74</v>
      </c>
      <c r="E95" s="55" t="s">
        <v>73</v>
      </c>
      <c r="F95" s="55" t="s">
        <v>231</v>
      </c>
      <c r="G95" s="71"/>
      <c r="H95" s="152">
        <f>SUM(H96)</f>
        <v>746.74</v>
      </c>
      <c r="I95" s="149">
        <f>I96</f>
        <v>-176.62</v>
      </c>
      <c r="J95" s="157">
        <f>J96</f>
        <v>570.12</v>
      </c>
    </row>
    <row r="96" spans="1:10" s="38" customFormat="1" ht="31.5" customHeight="1">
      <c r="A96" s="44"/>
      <c r="B96" s="108" t="s">
        <v>156</v>
      </c>
      <c r="C96" s="43" t="s">
        <v>48</v>
      </c>
      <c r="D96" s="43" t="s">
        <v>74</v>
      </c>
      <c r="E96" s="43" t="s">
        <v>73</v>
      </c>
      <c r="F96" s="43" t="s">
        <v>231</v>
      </c>
      <c r="G96" s="69" t="s">
        <v>77</v>
      </c>
      <c r="H96" s="151">
        <v>746.74</v>
      </c>
      <c r="I96" s="151">
        <f>J96-H96</f>
        <v>-176.62</v>
      </c>
      <c r="J96" s="151">
        <v>570.12</v>
      </c>
    </row>
    <row r="97" spans="1:10" s="38" customFormat="1" ht="31.5" customHeight="1">
      <c r="A97" s="44"/>
      <c r="B97" s="67" t="s">
        <v>145</v>
      </c>
      <c r="C97" s="55" t="s">
        <v>48</v>
      </c>
      <c r="D97" s="55" t="s">
        <v>74</v>
      </c>
      <c r="E97" s="55" t="s">
        <v>73</v>
      </c>
      <c r="F97" s="55" t="s">
        <v>232</v>
      </c>
      <c r="G97" s="71"/>
      <c r="H97" s="152">
        <f>H98</f>
        <v>151</v>
      </c>
      <c r="I97" s="149">
        <f>I98</f>
        <v>0</v>
      </c>
      <c r="J97" s="149">
        <f>J98</f>
        <v>151</v>
      </c>
    </row>
    <row r="98" spans="1:10" s="38" customFormat="1" ht="31.5" customHeight="1">
      <c r="A98" s="44"/>
      <c r="B98" s="68" t="s">
        <v>119</v>
      </c>
      <c r="C98" s="43" t="s">
        <v>48</v>
      </c>
      <c r="D98" s="43" t="s">
        <v>74</v>
      </c>
      <c r="E98" s="43" t="s">
        <v>73</v>
      </c>
      <c r="F98" s="43" t="s">
        <v>232</v>
      </c>
      <c r="G98" s="69" t="s">
        <v>77</v>
      </c>
      <c r="H98" s="153">
        <v>151</v>
      </c>
      <c r="I98" s="151">
        <f>J98-H98</f>
        <v>0</v>
      </c>
      <c r="J98" s="148">
        <v>151</v>
      </c>
    </row>
    <row r="99" spans="1:10" s="38" customFormat="1" ht="18">
      <c r="A99" s="58" t="s">
        <v>93</v>
      </c>
      <c r="B99" s="67" t="s">
        <v>91</v>
      </c>
      <c r="C99" s="55" t="s">
        <v>48</v>
      </c>
      <c r="D99" s="55" t="s">
        <v>75</v>
      </c>
      <c r="E99" s="55"/>
      <c r="F99" s="55"/>
      <c r="G99" s="55"/>
      <c r="H99" s="149">
        <f>H100</f>
        <v>3277.95</v>
      </c>
      <c r="I99" s="149">
        <f>J99-H99</f>
        <v>1255.1900000000005</v>
      </c>
      <c r="J99" s="161">
        <f>J100</f>
        <v>4533.1400000000003</v>
      </c>
    </row>
    <row r="100" spans="1:10" s="38" customFormat="1" ht="18">
      <c r="A100" s="58" t="s">
        <v>96</v>
      </c>
      <c r="B100" s="67" t="s">
        <v>16</v>
      </c>
      <c r="C100" s="55" t="s">
        <v>48</v>
      </c>
      <c r="D100" s="55" t="s">
        <v>75</v>
      </c>
      <c r="E100" s="55" t="s">
        <v>67</v>
      </c>
      <c r="F100" s="55"/>
      <c r="G100" s="55"/>
      <c r="H100" s="161">
        <f>H101+H112+H113</f>
        <v>3277.95</v>
      </c>
      <c r="I100" s="161">
        <f>J100-H100</f>
        <v>1255.1900000000005</v>
      </c>
      <c r="J100" s="161">
        <f>J101+J113</f>
        <v>4533.1400000000003</v>
      </c>
    </row>
    <row r="101" spans="1:10" s="38" customFormat="1" ht="30">
      <c r="A101" s="44"/>
      <c r="B101" s="70" t="s">
        <v>265</v>
      </c>
      <c r="C101" s="55" t="s">
        <v>48</v>
      </c>
      <c r="D101" s="55" t="s">
        <v>75</v>
      </c>
      <c r="E101" s="55" t="s">
        <v>67</v>
      </c>
      <c r="F101" s="55" t="s">
        <v>236</v>
      </c>
      <c r="G101" s="71"/>
      <c r="H101" s="154">
        <f>H102</f>
        <v>2711.85</v>
      </c>
      <c r="I101" s="154">
        <f t="shared" ref="I101" si="16">I102</f>
        <v>769.40000000000009</v>
      </c>
      <c r="J101" s="154">
        <f>J102+J111+J112</f>
        <v>3967.04</v>
      </c>
    </row>
    <row r="102" spans="1:10" s="38" customFormat="1" ht="46.15" customHeight="1">
      <c r="A102" s="44"/>
      <c r="B102" s="70" t="s">
        <v>266</v>
      </c>
      <c r="C102" s="55" t="s">
        <v>48</v>
      </c>
      <c r="D102" s="55" t="s">
        <v>75</v>
      </c>
      <c r="E102" s="55" t="s">
        <v>67</v>
      </c>
      <c r="F102" s="55" t="s">
        <v>267</v>
      </c>
      <c r="G102" s="71"/>
      <c r="H102" s="152">
        <f>H105+H108+H109+H110+H107+H106+H103+H104</f>
        <v>2711.85</v>
      </c>
      <c r="I102" s="152">
        <f>J102-H102</f>
        <v>769.40000000000009</v>
      </c>
      <c r="J102" s="152">
        <f>SUM(J103:J110)</f>
        <v>3481.25</v>
      </c>
    </row>
    <row r="103" spans="1:10" s="38" customFormat="1" ht="18">
      <c r="A103" s="44"/>
      <c r="B103" s="68" t="s">
        <v>146</v>
      </c>
      <c r="C103" s="43" t="s">
        <v>48</v>
      </c>
      <c r="D103" s="43" t="s">
        <v>75</v>
      </c>
      <c r="E103" s="43" t="s">
        <v>67</v>
      </c>
      <c r="F103" s="43" t="s">
        <v>233</v>
      </c>
      <c r="G103" s="69" t="s">
        <v>81</v>
      </c>
      <c r="H103" s="162">
        <v>1027.4000000000001</v>
      </c>
      <c r="I103" s="153">
        <f>J103-H103</f>
        <v>0</v>
      </c>
      <c r="J103" s="153">
        <v>1027.4000000000001</v>
      </c>
    </row>
    <row r="104" spans="1:10" s="38" customFormat="1" ht="31">
      <c r="A104" s="44"/>
      <c r="B104" s="68" t="s">
        <v>147</v>
      </c>
      <c r="C104" s="43" t="s">
        <v>48</v>
      </c>
      <c r="D104" s="43" t="s">
        <v>75</v>
      </c>
      <c r="E104" s="43" t="s">
        <v>67</v>
      </c>
      <c r="F104" s="43" t="s">
        <v>233</v>
      </c>
      <c r="G104" s="69" t="s">
        <v>112</v>
      </c>
      <c r="H104" s="162">
        <v>444.62</v>
      </c>
      <c r="I104" s="153">
        <f t="shared" ref="I104:I112" si="17">J104-H104</f>
        <v>100</v>
      </c>
      <c r="J104" s="153">
        <v>544.62</v>
      </c>
    </row>
    <row r="105" spans="1:10" s="38" customFormat="1" ht="18">
      <c r="A105" s="44"/>
      <c r="B105" s="108" t="s">
        <v>155</v>
      </c>
      <c r="C105" s="43" t="s">
        <v>48</v>
      </c>
      <c r="D105" s="43" t="s">
        <v>75</v>
      </c>
      <c r="E105" s="43" t="s">
        <v>67</v>
      </c>
      <c r="F105" s="43" t="s">
        <v>237</v>
      </c>
      <c r="G105" s="69" t="s">
        <v>71</v>
      </c>
      <c r="H105" s="148">
        <v>192.7</v>
      </c>
      <c r="I105" s="153">
        <f t="shared" si="17"/>
        <v>-97.699999999999989</v>
      </c>
      <c r="J105" s="151">
        <v>95</v>
      </c>
    </row>
    <row r="106" spans="1:10" s="38" customFormat="1" ht="33" customHeight="1">
      <c r="A106" s="44"/>
      <c r="B106" s="108" t="s">
        <v>155</v>
      </c>
      <c r="C106" s="43" t="s">
        <v>48</v>
      </c>
      <c r="D106" s="43" t="s">
        <v>75</v>
      </c>
      <c r="E106" s="43" t="s">
        <v>67</v>
      </c>
      <c r="F106" s="43" t="s">
        <v>268</v>
      </c>
      <c r="G106" s="69" t="s">
        <v>71</v>
      </c>
      <c r="H106" s="148">
        <v>200</v>
      </c>
      <c r="I106" s="153">
        <f t="shared" si="17"/>
        <v>20</v>
      </c>
      <c r="J106" s="151">
        <v>220</v>
      </c>
    </row>
    <row r="107" spans="1:10" s="38" customFormat="1" ht="30.75" customHeight="1">
      <c r="A107" s="44"/>
      <c r="B107" s="108" t="s">
        <v>156</v>
      </c>
      <c r="C107" s="43" t="s">
        <v>48</v>
      </c>
      <c r="D107" s="43" t="s">
        <v>75</v>
      </c>
      <c r="E107" s="43" t="s">
        <v>67</v>
      </c>
      <c r="F107" s="43" t="s">
        <v>238</v>
      </c>
      <c r="G107" s="69" t="s">
        <v>244</v>
      </c>
      <c r="H107" s="148">
        <v>69.5</v>
      </c>
      <c r="I107" s="153">
        <f t="shared" si="17"/>
        <v>74.72999999999999</v>
      </c>
      <c r="J107" s="151">
        <v>144.22999999999999</v>
      </c>
    </row>
    <row r="108" spans="1:10" s="38" customFormat="1" ht="33" customHeight="1">
      <c r="A108" s="44"/>
      <c r="B108" s="108" t="s">
        <v>156</v>
      </c>
      <c r="C108" s="43" t="s">
        <v>48</v>
      </c>
      <c r="D108" s="43" t="s">
        <v>75</v>
      </c>
      <c r="E108" s="43" t="s">
        <v>67</v>
      </c>
      <c r="F108" s="43" t="s">
        <v>239</v>
      </c>
      <c r="G108" s="69">
        <v>244</v>
      </c>
      <c r="H108" s="148">
        <v>0</v>
      </c>
      <c r="I108" s="153">
        <f t="shared" si="17"/>
        <v>0</v>
      </c>
      <c r="J108" s="151">
        <v>0</v>
      </c>
    </row>
    <row r="109" spans="1:10" s="38" customFormat="1" ht="18">
      <c r="A109" s="44"/>
      <c r="B109" s="108" t="s">
        <v>156</v>
      </c>
      <c r="C109" s="43" t="s">
        <v>48</v>
      </c>
      <c r="D109" s="43" t="s">
        <v>75</v>
      </c>
      <c r="E109" s="43" t="s">
        <v>67</v>
      </c>
      <c r="F109" s="43" t="s">
        <v>240</v>
      </c>
      <c r="G109" s="69">
        <v>244</v>
      </c>
      <c r="H109" s="148">
        <v>777.63</v>
      </c>
      <c r="I109" s="153">
        <f t="shared" si="17"/>
        <v>672.37</v>
      </c>
      <c r="J109" s="151">
        <v>1450</v>
      </c>
    </row>
    <row r="110" spans="1:10" s="38" customFormat="1" ht="18">
      <c r="A110" s="44"/>
      <c r="B110" s="108" t="s">
        <v>156</v>
      </c>
      <c r="C110" s="43" t="s">
        <v>48</v>
      </c>
      <c r="D110" s="43" t="s">
        <v>75</v>
      </c>
      <c r="E110" s="43" t="s">
        <v>67</v>
      </c>
      <c r="F110" s="43" t="s">
        <v>241</v>
      </c>
      <c r="G110" s="69">
        <v>244</v>
      </c>
      <c r="H110" s="148">
        <v>0</v>
      </c>
      <c r="I110" s="153">
        <f t="shared" si="17"/>
        <v>0</v>
      </c>
      <c r="J110" s="151">
        <v>0</v>
      </c>
    </row>
    <row r="111" spans="1:10" s="38" customFormat="1" ht="18">
      <c r="A111" s="44"/>
      <c r="B111" s="108" t="s">
        <v>156</v>
      </c>
      <c r="C111" s="43" t="s">
        <v>48</v>
      </c>
      <c r="D111" s="43" t="s">
        <v>75</v>
      </c>
      <c r="E111" s="43" t="s">
        <v>67</v>
      </c>
      <c r="F111" s="43" t="s">
        <v>323</v>
      </c>
      <c r="G111" s="69" t="s">
        <v>77</v>
      </c>
      <c r="H111" s="148">
        <v>0</v>
      </c>
      <c r="I111" s="153">
        <f t="shared" si="17"/>
        <v>115.79</v>
      </c>
      <c r="J111" s="151">
        <v>115.79</v>
      </c>
    </row>
    <row r="112" spans="1:10" s="38" customFormat="1" ht="18">
      <c r="A112" s="44"/>
      <c r="B112" s="108" t="s">
        <v>156</v>
      </c>
      <c r="C112" s="43" t="s">
        <v>48</v>
      </c>
      <c r="D112" s="43" t="s">
        <v>75</v>
      </c>
      <c r="E112" s="43" t="s">
        <v>67</v>
      </c>
      <c r="F112" s="43" t="s">
        <v>322</v>
      </c>
      <c r="G112" s="69" t="s">
        <v>77</v>
      </c>
      <c r="H112" s="148">
        <v>0</v>
      </c>
      <c r="I112" s="153">
        <f t="shared" si="17"/>
        <v>370</v>
      </c>
      <c r="J112" s="151">
        <v>370</v>
      </c>
    </row>
    <row r="113" spans="1:10" s="38" customFormat="1" ht="18">
      <c r="A113" s="123"/>
      <c r="B113" s="121" t="s">
        <v>269</v>
      </c>
      <c r="C113" s="55" t="s">
        <v>48</v>
      </c>
      <c r="D113" s="55" t="s">
        <v>75</v>
      </c>
      <c r="E113" s="55" t="s">
        <v>67</v>
      </c>
      <c r="F113" s="55" t="s">
        <v>234</v>
      </c>
      <c r="G113" s="71"/>
      <c r="H113" s="149">
        <f>SUM(H114)</f>
        <v>566.1</v>
      </c>
      <c r="I113" s="149">
        <f>SUM(I114)</f>
        <v>0</v>
      </c>
      <c r="J113" s="149">
        <f>SUM(J114)</f>
        <v>566.1</v>
      </c>
    </row>
    <row r="114" spans="1:10" s="38" customFormat="1" ht="19.5" customHeight="1">
      <c r="A114" s="44"/>
      <c r="B114" s="68" t="s">
        <v>94</v>
      </c>
      <c r="C114" s="43" t="s">
        <v>48</v>
      </c>
      <c r="D114" s="43" t="s">
        <v>75</v>
      </c>
      <c r="E114" s="43" t="s">
        <v>67</v>
      </c>
      <c r="F114" s="43" t="s">
        <v>234</v>
      </c>
      <c r="G114" s="69" t="s">
        <v>78</v>
      </c>
      <c r="H114" s="151">
        <v>566.1</v>
      </c>
      <c r="I114" s="151">
        <f>J114-H114</f>
        <v>0</v>
      </c>
      <c r="J114" s="148">
        <v>566.1</v>
      </c>
    </row>
    <row r="115" spans="1:10" s="72" customFormat="1" ht="15" customHeight="1">
      <c r="A115" s="123"/>
      <c r="B115" s="213" t="s">
        <v>15</v>
      </c>
      <c r="C115" s="213"/>
      <c r="D115" s="213"/>
      <c r="E115" s="213"/>
      <c r="F115" s="213"/>
      <c r="G115" s="213"/>
      <c r="H115" s="140">
        <f>H9+H55+H61+H80+H88+H99</f>
        <v>13300.920000000002</v>
      </c>
      <c r="I115" s="140">
        <f>I9+I55+I61+I80+I88+I99</f>
        <v>1033.5500000000009</v>
      </c>
      <c r="J115" s="140">
        <f>J9+J55+J61+J80+J88+J99</f>
        <v>14334.470000000001</v>
      </c>
    </row>
    <row r="116" spans="1:10" s="29" customFormat="1" ht="15" customHeight="1">
      <c r="A116" s="39"/>
      <c r="B116" s="40"/>
      <c r="C116" s="199"/>
      <c r="D116" s="41"/>
      <c r="E116" s="41"/>
      <c r="F116" s="41"/>
      <c r="G116" s="41"/>
      <c r="H116" s="140"/>
      <c r="I116" s="20"/>
      <c r="J116" s="41"/>
    </row>
    <row r="117" spans="1:10" s="29" customFormat="1" ht="15" customHeight="1">
      <c r="A117" s="39"/>
      <c r="B117" s="40"/>
      <c r="C117" s="199"/>
      <c r="D117" s="41"/>
      <c r="E117" s="41"/>
      <c r="F117" s="41"/>
      <c r="G117" s="41"/>
      <c r="H117" s="140"/>
      <c r="I117" s="20"/>
      <c r="J117" s="41"/>
    </row>
  </sheetData>
  <mergeCells count="5">
    <mergeCell ref="F1:J1"/>
    <mergeCell ref="F2:J2"/>
    <mergeCell ref="A4:J4"/>
    <mergeCell ref="G6:J6"/>
    <mergeCell ref="B115:G115"/>
  </mergeCells>
  <pageMargins left="0.98425196850393704" right="0.59055118110236227" top="0.78740157480314965" bottom="0.78740157480314965" header="0.31496062992125984" footer="0.39370078740157483"/>
  <pageSetup paperSize="9" scale="42" fitToHeight="3" orientation="portrait" r:id="rId1"/>
  <rowBreaks count="1" manualBreakCount="1">
    <brk id="7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1</vt:lpstr>
      <vt:lpstr>2</vt:lpstr>
      <vt:lpstr>3</vt:lpstr>
      <vt:lpstr>4</vt:lpstr>
      <vt:lpstr>18</vt:lpstr>
      <vt:lpstr>19</vt:lpstr>
      <vt:lpstr>20</vt:lpstr>
      <vt:lpstr>21</vt:lpstr>
      <vt:lpstr>5</vt:lpstr>
      <vt:lpstr>'1'!Область_печати</vt:lpstr>
      <vt:lpstr>'3'!Область_печати</vt:lpstr>
      <vt:lpstr>'4'!Область_печати</vt:lpstr>
      <vt:lpstr>'5'!Область_печати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Оксана Екимова</cp:lastModifiedBy>
  <cp:lastPrinted>2025-01-10T06:07:58Z</cp:lastPrinted>
  <dcterms:created xsi:type="dcterms:W3CDTF">2007-09-12T09:25:25Z</dcterms:created>
  <dcterms:modified xsi:type="dcterms:W3CDTF">2025-04-04T01:09:43Z</dcterms:modified>
</cp:coreProperties>
</file>